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-120" yWindow="-120" windowWidth="29040" windowHeight="15840" activeTab="2"/>
  </bookViews>
  <sheets>
    <sheet name="ПРИЛ.2" sheetId="5" r:id="rId1"/>
    <sheet name="не брать" sheetId="4" r:id="rId2"/>
    <sheet name="ПРИЛ.3" sheetId="6" r:id="rId3"/>
    <sheet name="Лист1" sheetId="7" r:id="rId4"/>
  </sheets>
  <definedNames>
    <definedName name="_xlnm._FilterDatabase" localSheetId="1" hidden="1">'не брать'!$A$16:$H$46</definedName>
    <definedName name="_xlnm._FilterDatabase" localSheetId="0" hidden="1">ПРИЛ.2!$A$13:$F$709</definedName>
    <definedName name="_xlnm._FilterDatabase" localSheetId="2" hidden="1">ПРИЛ.3!#REF!</definedName>
    <definedName name="_xlnm.Print_Titles" localSheetId="1">'не брать'!#REF!</definedName>
    <definedName name="_xlnm.Print_Titles" localSheetId="0">ПРИЛ.2!$13:$13</definedName>
    <definedName name="_xlnm.Print_Titles" localSheetId="2">ПРИЛ.3!$10:$10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1" i="6"/>
  <c r="G31"/>
  <c r="F33"/>
  <c r="G33"/>
  <c r="F46"/>
  <c r="G46"/>
  <c r="F47"/>
  <c r="G47"/>
  <c r="F62"/>
  <c r="G62"/>
  <c r="F63"/>
  <c r="G63"/>
  <c r="F65"/>
  <c r="G65"/>
  <c r="F70"/>
  <c r="G70"/>
  <c r="F72"/>
  <c r="G72"/>
  <c r="F74"/>
  <c r="G74"/>
  <c r="F76"/>
  <c r="G76"/>
  <c r="F83"/>
  <c r="G83"/>
  <c r="F84"/>
  <c r="G84"/>
  <c r="F91"/>
  <c r="G91"/>
  <c r="F102"/>
  <c r="G102"/>
  <c r="F128"/>
  <c r="G128"/>
  <c r="F130"/>
  <c r="G130"/>
  <c r="F132"/>
  <c r="G132"/>
  <c r="F154"/>
  <c r="G154"/>
  <c r="F166"/>
  <c r="G166"/>
  <c r="F169"/>
  <c r="G169"/>
  <c r="F170"/>
  <c r="G170"/>
  <c r="F179"/>
  <c r="G179"/>
  <c r="F194"/>
  <c r="G194"/>
  <c r="F204"/>
  <c r="G204"/>
  <c r="F207"/>
  <c r="G207"/>
  <c r="F223"/>
  <c r="G223"/>
  <c r="F225"/>
  <c r="G225"/>
  <c r="F227"/>
  <c r="G227"/>
  <c r="F235"/>
  <c r="G235"/>
  <c r="F246"/>
  <c r="G246"/>
  <c r="F247"/>
  <c r="G247"/>
  <c r="F252"/>
  <c r="G252"/>
  <c r="F260"/>
  <c r="G260"/>
  <c r="F276"/>
  <c r="G276"/>
  <c r="F277"/>
  <c r="G277"/>
  <c r="F279"/>
  <c r="G279"/>
  <c r="F303"/>
  <c r="G303"/>
  <c r="F313"/>
  <c r="G313"/>
  <c r="F322"/>
  <c r="G322"/>
  <c r="F323"/>
  <c r="G323"/>
  <c r="F327"/>
  <c r="G327"/>
  <c r="F352"/>
  <c r="G352"/>
  <c r="F354"/>
  <c r="G354"/>
  <c r="F363"/>
  <c r="G363"/>
  <c r="F402"/>
  <c r="G402"/>
  <c r="F426"/>
  <c r="G426"/>
  <c r="F435"/>
  <c r="G435"/>
  <c r="F440"/>
  <c r="G440"/>
  <c r="F442"/>
  <c r="G442"/>
  <c r="F451"/>
  <c r="G451"/>
  <c r="F467"/>
  <c r="G467"/>
  <c r="F469"/>
  <c r="G469"/>
  <c r="F474"/>
  <c r="G474"/>
  <c r="F475"/>
  <c r="G475"/>
  <c r="F496"/>
  <c r="G496"/>
  <c r="F499"/>
  <c r="G499"/>
  <c r="F501"/>
  <c r="G501"/>
  <c r="F521"/>
  <c r="G521"/>
  <c r="F523"/>
  <c r="G523"/>
  <c r="F538"/>
  <c r="G538"/>
  <c r="F552"/>
  <c r="G552"/>
  <c r="F587"/>
  <c r="G587"/>
  <c r="F588"/>
  <c r="G588"/>
  <c r="F590"/>
  <c r="G590"/>
  <c r="F594"/>
  <c r="G594"/>
  <c r="F598"/>
  <c r="G598"/>
  <c r="F602"/>
  <c r="G602"/>
  <c r="F612"/>
  <c r="G612"/>
  <c r="F614"/>
  <c r="G614"/>
  <c r="F629"/>
  <c r="G629"/>
  <c r="F637"/>
  <c r="G637"/>
  <c r="F639"/>
  <c r="G639"/>
  <c r="E641"/>
  <c r="E638"/>
  <c r="E636"/>
  <c r="E635"/>
  <c r="E634" s="1"/>
  <c r="E633"/>
  <c r="E631"/>
  <c r="E630" s="1"/>
  <c r="E628"/>
  <c r="E627"/>
  <c r="E626" s="1"/>
  <c r="E625"/>
  <c r="E623"/>
  <c r="E622" s="1"/>
  <c r="E621"/>
  <c r="E619"/>
  <c r="E618" s="1"/>
  <c r="E617"/>
  <c r="E616"/>
  <c r="E613"/>
  <c r="E611"/>
  <c r="E610"/>
  <c r="E609"/>
  <c r="E607"/>
  <c r="E605"/>
  <c r="E604"/>
  <c r="E601"/>
  <c r="E600"/>
  <c r="E599" s="1"/>
  <c r="E597"/>
  <c r="E596"/>
  <c r="E593"/>
  <c r="E592"/>
  <c r="E591" s="1"/>
  <c r="E589"/>
  <c r="E586"/>
  <c r="E585"/>
  <c r="E584"/>
  <c r="E582"/>
  <c r="E580"/>
  <c r="E578"/>
  <c r="E577"/>
  <c r="E575"/>
  <c r="E572"/>
  <c r="E568"/>
  <c r="E566"/>
  <c r="E563"/>
  <c r="E562"/>
  <c r="E560"/>
  <c r="E559"/>
  <c r="E555"/>
  <c r="E554" s="1"/>
  <c r="E551"/>
  <c r="E550"/>
  <c r="E549" s="1"/>
  <c r="E548"/>
  <c r="E546"/>
  <c r="E545" s="1"/>
  <c r="E544"/>
  <c r="E542"/>
  <c r="E541" s="1"/>
  <c r="E537"/>
  <c r="E535"/>
  <c r="E533"/>
  <c r="E531"/>
  <c r="E529"/>
  <c r="E527"/>
  <c r="E525"/>
  <c r="E522"/>
  <c r="E520"/>
  <c r="E519"/>
  <c r="E518"/>
  <c r="E515"/>
  <c r="E513"/>
  <c r="E512"/>
  <c r="E511"/>
  <c r="E507"/>
  <c r="E505"/>
  <c r="E500"/>
  <c r="E498"/>
  <c r="E495"/>
  <c r="E494"/>
  <c r="E492"/>
  <c r="E491"/>
  <c r="E489"/>
  <c r="E487"/>
  <c r="E485"/>
  <c r="E483"/>
  <c r="E482"/>
  <c r="E480"/>
  <c r="E479"/>
  <c r="E477"/>
  <c r="E473"/>
  <c r="E471"/>
  <c r="E468"/>
  <c r="E466"/>
  <c r="E465"/>
  <c r="E464"/>
  <c r="E463"/>
  <c r="E462"/>
  <c r="E460"/>
  <c r="E458"/>
  <c r="E457"/>
  <c r="E452"/>
  <c r="E449"/>
  <c r="E447"/>
  <c r="E446"/>
  <c r="E441"/>
  <c r="E439"/>
  <c r="E438"/>
  <c r="E436"/>
  <c r="E431"/>
  <c r="E430"/>
  <c r="E425"/>
  <c r="E424"/>
  <c r="E423"/>
  <c r="E421"/>
  <c r="E420"/>
  <c r="E418"/>
  <c r="E416"/>
  <c r="E414"/>
  <c r="E413"/>
  <c r="E409"/>
  <c r="E406"/>
  <c r="E404"/>
  <c r="E401"/>
  <c r="E398"/>
  <c r="E395"/>
  <c r="E393"/>
  <c r="E390"/>
  <c r="E388"/>
  <c r="E386"/>
  <c r="E384"/>
  <c r="E382"/>
  <c r="E380"/>
  <c r="E378"/>
  <c r="E376"/>
  <c r="E374"/>
  <c r="E372"/>
  <c r="E370"/>
  <c r="E368"/>
  <c r="E366"/>
  <c r="E364"/>
  <c r="E360"/>
  <c r="E358"/>
  <c r="E356"/>
  <c r="E353"/>
  <c r="E351"/>
  <c r="E350"/>
  <c r="E348"/>
  <c r="E347"/>
  <c r="E345"/>
  <c r="E344"/>
  <c r="E342"/>
  <c r="E340"/>
  <c r="E338"/>
  <c r="E336"/>
  <c r="E335"/>
  <c r="E333"/>
  <c r="E332"/>
  <c r="E330"/>
  <c r="E329"/>
  <c r="E326"/>
  <c r="E325"/>
  <c r="E321"/>
  <c r="E320"/>
  <c r="E319" s="1"/>
  <c r="E318"/>
  <c r="E317"/>
  <c r="E315"/>
  <c r="E312"/>
  <c r="E311"/>
  <c r="E310" s="1"/>
  <c r="E309"/>
  <c r="E308" s="1"/>
  <c r="E307"/>
  <c r="E306"/>
  <c r="E305"/>
  <c r="E302"/>
  <c r="E301"/>
  <c r="E299"/>
  <c r="E297"/>
  <c r="E295"/>
  <c r="E293"/>
  <c r="E292"/>
  <c r="E290"/>
  <c r="E289"/>
  <c r="E287"/>
  <c r="E282"/>
  <c r="E281"/>
  <c r="E278"/>
  <c r="E275"/>
  <c r="E272"/>
  <c r="E270" s="1"/>
  <c r="E271"/>
  <c r="E269"/>
  <c r="E268" s="1"/>
  <c r="E267"/>
  <c r="E266" s="1"/>
  <c r="E265"/>
  <c r="E264"/>
  <c r="E259"/>
  <c r="E258" s="1"/>
  <c r="E257"/>
  <c r="E256"/>
  <c r="E251"/>
  <c r="E249"/>
  <c r="E245"/>
  <c r="E244"/>
  <c r="E239"/>
  <c r="E234"/>
  <c r="E233"/>
  <c r="E231"/>
  <c r="E229"/>
  <c r="E226"/>
  <c r="E224"/>
  <c r="E222"/>
  <c r="E221"/>
  <c r="E220" s="1"/>
  <c r="E219"/>
  <c r="E218" s="1"/>
  <c r="E217"/>
  <c r="E215"/>
  <c r="E213"/>
  <c r="E212"/>
  <c r="E210"/>
  <c r="E209"/>
  <c r="E206"/>
  <c r="E203"/>
  <c r="E202"/>
  <c r="E200"/>
  <c r="E198"/>
  <c r="E196"/>
  <c r="E193"/>
  <c r="E192"/>
  <c r="E190"/>
  <c r="E188"/>
  <c r="E183"/>
  <c r="E181"/>
  <c r="E178"/>
  <c r="E177"/>
  <c r="E176"/>
  <c r="E175"/>
  <c r="E171"/>
  <c r="E168" s="1"/>
  <c r="E167"/>
  <c r="E165" s="1"/>
  <c r="E164"/>
  <c r="E163"/>
  <c r="E160"/>
  <c r="E159"/>
  <c r="E155"/>
  <c r="E152"/>
  <c r="E150"/>
  <c r="E148"/>
  <c r="E146"/>
  <c r="E144"/>
  <c r="E143"/>
  <c r="E140"/>
  <c r="E139"/>
  <c r="E136"/>
  <c r="E134"/>
  <c r="E131"/>
  <c r="E129"/>
  <c r="E127"/>
  <c r="E126"/>
  <c r="E125" s="1"/>
  <c r="E124"/>
  <c r="E123" s="1"/>
  <c r="E122"/>
  <c r="E121" s="1"/>
  <c r="E120"/>
  <c r="E119"/>
  <c r="E117"/>
  <c r="E116"/>
  <c r="E114"/>
  <c r="E113" s="1"/>
  <c r="E111"/>
  <c r="E110"/>
  <c r="E108"/>
  <c r="E107" s="1"/>
  <c r="E106"/>
  <c r="E104"/>
  <c r="E103" s="1"/>
  <c r="E101"/>
  <c r="E100"/>
  <c r="E98"/>
  <c r="E96"/>
  <c r="E94"/>
  <c r="E92"/>
  <c r="E90"/>
  <c r="E88"/>
  <c r="E86"/>
  <c r="E85" s="1"/>
  <c r="E82"/>
  <c r="E81"/>
  <c r="E79"/>
  <c r="E78"/>
  <c r="E75"/>
  <c r="E73"/>
  <c r="E71"/>
  <c r="E69"/>
  <c r="E68"/>
  <c r="E67"/>
  <c r="E64"/>
  <c r="E61"/>
  <c r="E60"/>
  <c r="E58"/>
  <c r="E56"/>
  <c r="E54"/>
  <c r="E52"/>
  <c r="E50"/>
  <c r="E48"/>
  <c r="E43"/>
  <c r="E42" s="1"/>
  <c r="E41"/>
  <c r="E40" s="1"/>
  <c r="E39"/>
  <c r="E38" s="1"/>
  <c r="E37"/>
  <c r="E36" s="1"/>
  <c r="E35"/>
  <c r="E34" s="1"/>
  <c r="E32"/>
  <c r="E30"/>
  <c r="E29"/>
  <c r="E28" s="1"/>
  <c r="E27"/>
  <c r="E25"/>
  <c r="E24" s="1"/>
  <c r="E23"/>
  <c r="E22"/>
  <c r="E20"/>
  <c r="E19"/>
  <c r="E17"/>
  <c r="E16" s="1"/>
  <c r="E15"/>
  <c r="H41" i="5"/>
  <c r="I41"/>
  <c r="H75"/>
  <c r="I75"/>
  <c r="H76"/>
  <c r="I76"/>
  <c r="H118"/>
  <c r="I118"/>
  <c r="H128"/>
  <c r="I128"/>
  <c r="H129"/>
  <c r="I129"/>
  <c r="H133"/>
  <c r="I133"/>
  <c r="H134"/>
  <c r="I134"/>
  <c r="H240"/>
  <c r="I240"/>
  <c r="H241"/>
  <c r="I241"/>
  <c r="H246"/>
  <c r="I246"/>
  <c r="H247"/>
  <c r="I247"/>
  <c r="H254"/>
  <c r="I254"/>
  <c r="H255"/>
  <c r="I255"/>
  <c r="H302"/>
  <c r="I302"/>
  <c r="H303"/>
  <c r="I303"/>
  <c r="H304"/>
  <c r="I304"/>
  <c r="H305"/>
  <c r="I305"/>
  <c r="H349"/>
  <c r="I349"/>
  <c r="H350"/>
  <c r="I350"/>
  <c r="H402"/>
  <c r="I402"/>
  <c r="H403"/>
  <c r="I403"/>
  <c r="H407"/>
  <c r="I407"/>
  <c r="H408"/>
  <c r="I408"/>
  <c r="H429"/>
  <c r="I429"/>
  <c r="H430"/>
  <c r="I430"/>
  <c r="H440"/>
  <c r="I440"/>
  <c r="H441"/>
  <c r="I441"/>
  <c r="H442"/>
  <c r="I442"/>
  <c r="H462"/>
  <c r="I462"/>
  <c r="H463"/>
  <c r="I463"/>
  <c r="H466"/>
  <c r="I466"/>
  <c r="H467"/>
  <c r="I467"/>
  <c r="H475"/>
  <c r="I475"/>
  <c r="H476"/>
  <c r="I476"/>
  <c r="H521"/>
  <c r="I521"/>
  <c r="H598"/>
  <c r="I598"/>
  <c r="H656"/>
  <c r="I656"/>
  <c r="H657"/>
  <c r="I657"/>
  <c r="H669"/>
  <c r="I669"/>
  <c r="H670"/>
  <c r="I670"/>
  <c r="E89" i="6" l="1"/>
  <c r="E603"/>
  <c r="E608"/>
  <c r="E21"/>
  <c r="E51"/>
  <c r="E606"/>
  <c r="E87"/>
  <c r="E93"/>
  <c r="E142"/>
  <c r="E151"/>
  <c r="E162"/>
  <c r="E195"/>
  <c r="E255"/>
  <c r="E365"/>
  <c r="E373"/>
  <c r="E381"/>
  <c r="E389"/>
  <c r="E528"/>
  <c r="E536"/>
  <c r="E583"/>
  <c r="E59"/>
  <c r="E189"/>
  <c r="E357"/>
  <c r="E506"/>
  <c r="E105"/>
  <c r="E109"/>
  <c r="E174"/>
  <c r="E182"/>
  <c r="E201"/>
  <c r="E288"/>
  <c r="E294"/>
  <c r="E397"/>
  <c r="E408"/>
  <c r="E417"/>
  <c r="E461"/>
  <c r="E478"/>
  <c r="E484"/>
  <c r="E543"/>
  <c r="E595"/>
  <c r="E632"/>
  <c r="E640"/>
  <c r="E138"/>
  <c r="E349"/>
  <c r="E448"/>
  <c r="E567"/>
  <c r="E18"/>
  <c r="E115"/>
  <c r="E214"/>
  <c r="E337"/>
  <c r="E369"/>
  <c r="E377"/>
  <c r="E385"/>
  <c r="E422"/>
  <c r="E429"/>
  <c r="E497"/>
  <c r="E524"/>
  <c r="E532"/>
  <c r="E547"/>
  <c r="E540" s="1"/>
  <c r="E553"/>
  <c r="E26"/>
  <c r="E49"/>
  <c r="E57"/>
  <c r="E66"/>
  <c r="E80"/>
  <c r="E99"/>
  <c r="E149"/>
  <c r="E180"/>
  <c r="E199"/>
  <c r="E208"/>
  <c r="E232"/>
  <c r="E243"/>
  <c r="E250"/>
  <c r="E286"/>
  <c r="E291"/>
  <c r="E300"/>
  <c r="E324"/>
  <c r="E331"/>
  <c r="E343"/>
  <c r="E355"/>
  <c r="E405"/>
  <c r="E415"/>
  <c r="E456"/>
  <c r="E476"/>
  <c r="E481"/>
  <c r="E490"/>
  <c r="E517"/>
  <c r="E565"/>
  <c r="E581"/>
  <c r="E45"/>
  <c r="E55"/>
  <c r="E77"/>
  <c r="E97"/>
  <c r="E118"/>
  <c r="E135"/>
  <c r="E147"/>
  <c r="E158"/>
  <c r="E230"/>
  <c r="E298"/>
  <c r="E304"/>
  <c r="E316"/>
  <c r="E328"/>
  <c r="E341"/>
  <c r="E394"/>
  <c r="E403"/>
  <c r="E400" s="1"/>
  <c r="E412"/>
  <c r="E437"/>
  <c r="E472"/>
  <c r="E488"/>
  <c r="E504"/>
  <c r="E579"/>
  <c r="E558"/>
  <c r="E574"/>
  <c r="E615"/>
  <c r="E620"/>
  <c r="E624"/>
  <c r="E14"/>
  <c r="E53"/>
  <c r="E95"/>
  <c r="E133"/>
  <c r="E145"/>
  <c r="E153"/>
  <c r="E211"/>
  <c r="E216"/>
  <c r="E228"/>
  <c r="E280"/>
  <c r="E296"/>
  <c r="E314"/>
  <c r="E339"/>
  <c r="E359"/>
  <c r="E392"/>
  <c r="E419"/>
  <c r="E434"/>
  <c r="E445"/>
  <c r="E470"/>
  <c r="E486"/>
  <c r="E561"/>
  <c r="E571"/>
  <c r="E576"/>
  <c r="E187"/>
  <c r="E191"/>
  <c r="E197"/>
  <c r="E238"/>
  <c r="E248"/>
  <c r="E263"/>
  <c r="E334"/>
  <c r="E346"/>
  <c r="E367"/>
  <c r="E371"/>
  <c r="E375"/>
  <c r="E379"/>
  <c r="E383"/>
  <c r="E387"/>
  <c r="E450"/>
  <c r="E459"/>
  <c r="E493"/>
  <c r="E510"/>
  <c r="E514"/>
  <c r="E526"/>
  <c r="E530"/>
  <c r="E534"/>
  <c r="E557" l="1"/>
  <c r="E173"/>
  <c r="E172" s="1"/>
  <c r="E112"/>
  <c r="E411"/>
  <c r="E410" s="1"/>
  <c r="E186"/>
  <c r="E44"/>
  <c r="E285"/>
  <c r="E284" s="1"/>
  <c r="E205"/>
  <c r="E570"/>
  <c r="E433"/>
  <c r="E391"/>
  <c r="E137"/>
  <c r="E237"/>
  <c r="E503"/>
  <c r="E516"/>
  <c r="E455"/>
  <c r="E396"/>
  <c r="E262"/>
  <c r="E539"/>
  <c r="E509"/>
  <c r="E444"/>
  <c r="E274"/>
  <c r="E428"/>
  <c r="E407"/>
  <c r="E573"/>
  <c r="E141"/>
  <c r="E157"/>
  <c r="E564"/>
  <c r="E242"/>
  <c r="E362"/>
  <c r="E254"/>
  <c r="E161"/>
  <c r="E13"/>
  <c r="E185" l="1"/>
  <c r="E427"/>
  <c r="E361"/>
  <c r="E502"/>
  <c r="E556"/>
  <c r="E253"/>
  <c r="E236"/>
  <c r="E241"/>
  <c r="E443"/>
  <c r="E261"/>
  <c r="E432"/>
  <c r="E12"/>
  <c r="E399"/>
  <c r="E156"/>
  <c r="E273"/>
  <c r="E508"/>
  <c r="E454"/>
  <c r="E569"/>
  <c r="E184" l="1"/>
  <c r="E11"/>
  <c r="E453"/>
  <c r="E240"/>
  <c r="E283"/>
  <c r="E642" l="1"/>
  <c r="G674" i="5" l="1"/>
  <c r="G446"/>
  <c r="F446"/>
  <c r="G708"/>
  <c r="G706"/>
  <c r="G704"/>
  <c r="G703"/>
  <c r="G701"/>
  <c r="G697"/>
  <c r="G695"/>
  <c r="G693"/>
  <c r="G691"/>
  <c r="G687"/>
  <c r="G683"/>
  <c r="G680"/>
  <c r="G678"/>
  <c r="G676"/>
  <c r="G675"/>
  <c r="G669"/>
  <c r="G668"/>
  <c r="G666"/>
  <c r="G664"/>
  <c r="G662"/>
  <c r="G659"/>
  <c r="G656"/>
  <c r="G655"/>
  <c r="G652"/>
  <c r="G650"/>
  <c r="G649" s="1"/>
  <c r="G647"/>
  <c r="G645"/>
  <c r="G641"/>
  <c r="G637"/>
  <c r="G636"/>
  <c r="G633"/>
  <c r="G631"/>
  <c r="G629"/>
  <c r="G627"/>
  <c r="G625"/>
  <c r="G623"/>
  <c r="G621"/>
  <c r="G619"/>
  <c r="G617"/>
  <c r="G615"/>
  <c r="G613"/>
  <c r="G611"/>
  <c r="G609"/>
  <c r="G607"/>
  <c r="G605"/>
  <c r="G604"/>
  <c r="G602"/>
  <c r="G600"/>
  <c r="G597"/>
  <c r="G595"/>
  <c r="G593"/>
  <c r="G591"/>
  <c r="G589"/>
  <c r="G587"/>
  <c r="G586"/>
  <c r="G584"/>
  <c r="G583"/>
  <c r="G581"/>
  <c r="G580"/>
  <c r="G575"/>
  <c r="G574"/>
  <c r="G572"/>
  <c r="G571"/>
  <c r="G569"/>
  <c r="G568"/>
  <c r="G566"/>
  <c r="G564"/>
  <c r="G562"/>
  <c r="G561"/>
  <c r="G559"/>
  <c r="G558"/>
  <c r="G557"/>
  <c r="G555"/>
  <c r="G554"/>
  <c r="G552"/>
  <c r="G551"/>
  <c r="G549"/>
  <c r="G547"/>
  <c r="G546"/>
  <c r="G544"/>
  <c r="G542"/>
  <c r="G540"/>
  <c r="G539"/>
  <c r="G538"/>
  <c r="G536"/>
  <c r="G534"/>
  <c r="G532"/>
  <c r="G530"/>
  <c r="G527"/>
  <c r="G526"/>
  <c r="G524"/>
  <c r="G523"/>
  <c r="G518"/>
  <c r="G517" s="1"/>
  <c r="G515"/>
  <c r="G513"/>
  <c r="G511"/>
  <c r="G509"/>
  <c r="G507"/>
  <c r="G506"/>
  <c r="G504"/>
  <c r="G503"/>
  <c r="G501"/>
  <c r="G498"/>
  <c r="G497"/>
  <c r="G496"/>
  <c r="G494"/>
  <c r="G492"/>
  <c r="G491"/>
  <c r="G490"/>
  <c r="G488"/>
  <c r="G487"/>
  <c r="G486"/>
  <c r="G484"/>
  <c r="G483" s="1"/>
  <c r="G482"/>
  <c r="G480"/>
  <c r="G478"/>
  <c r="G475"/>
  <c r="G472"/>
  <c r="G471"/>
  <c r="G469"/>
  <c r="G468"/>
  <c r="G466"/>
  <c r="G465"/>
  <c r="G462"/>
  <c r="G461"/>
  <c r="G459"/>
  <c r="G457"/>
  <c r="G456" s="1"/>
  <c r="G455"/>
  <c r="G453"/>
  <c r="G452"/>
  <c r="G450"/>
  <c r="G448"/>
  <c r="G444"/>
  <c r="G440"/>
  <c r="G439"/>
  <c r="G436"/>
  <c r="G434"/>
  <c r="G432"/>
  <c r="G429"/>
  <c r="G428"/>
  <c r="G426"/>
  <c r="G424"/>
  <c r="G423"/>
  <c r="G421"/>
  <c r="G419"/>
  <c r="G418"/>
  <c r="G416"/>
  <c r="G412"/>
  <c r="G407"/>
  <c r="G406"/>
  <c r="G405"/>
  <c r="G402"/>
  <c r="G400"/>
  <c r="G398"/>
  <c r="G396"/>
  <c r="G394"/>
  <c r="G393"/>
  <c r="G391"/>
  <c r="G389"/>
  <c r="G387"/>
  <c r="G385"/>
  <c r="G383"/>
  <c r="G381"/>
  <c r="G379"/>
  <c r="G377"/>
  <c r="G375"/>
  <c r="G373"/>
  <c r="G371"/>
  <c r="G369"/>
  <c r="G367"/>
  <c r="G364"/>
  <c r="G362"/>
  <c r="G360"/>
  <c r="G358"/>
  <c r="G356"/>
  <c r="G354"/>
  <c r="G353"/>
  <c r="G352"/>
  <c r="G349"/>
  <c r="G348"/>
  <c r="G346"/>
  <c r="G344"/>
  <c r="G343"/>
  <c r="G341"/>
  <c r="G339"/>
  <c r="G337"/>
  <c r="G335"/>
  <c r="G333"/>
  <c r="G332"/>
  <c r="G331" s="1"/>
  <c r="G330"/>
  <c r="G328"/>
  <c r="G327"/>
  <c r="G326"/>
  <c r="G324"/>
  <c r="G322"/>
  <c r="G320"/>
  <c r="G319"/>
  <c r="G317"/>
  <c r="G316"/>
  <c r="G315"/>
  <c r="G313"/>
  <c r="G312"/>
  <c r="G310"/>
  <c r="G309"/>
  <c r="G307"/>
  <c r="G304"/>
  <c r="G302"/>
  <c r="G301"/>
  <c r="G299"/>
  <c r="G298"/>
  <c r="G297"/>
  <c r="G295"/>
  <c r="G294"/>
  <c r="G292"/>
  <c r="G290"/>
  <c r="G289"/>
  <c r="G287"/>
  <c r="G286"/>
  <c r="G283"/>
  <c r="G280"/>
  <c r="G278"/>
  <c r="G276"/>
  <c r="G274"/>
  <c r="G272"/>
  <c r="G270"/>
  <c r="G267"/>
  <c r="G265"/>
  <c r="G261"/>
  <c r="G259"/>
  <c r="G257"/>
  <c r="G254"/>
  <c r="G253"/>
  <c r="G252" s="1"/>
  <c r="G251"/>
  <c r="G249"/>
  <c r="G248"/>
  <c r="G246"/>
  <c r="G245"/>
  <c r="G243"/>
  <c r="G242"/>
  <c r="G240"/>
  <c r="G238"/>
  <c r="G237"/>
  <c r="G236"/>
  <c r="G232"/>
  <c r="G231" s="1"/>
  <c r="G230"/>
  <c r="G228"/>
  <c r="G227"/>
  <c r="G225"/>
  <c r="G224"/>
  <c r="G222"/>
  <c r="G220"/>
  <c r="G218"/>
  <c r="G217"/>
  <c r="G216"/>
  <c r="G215"/>
  <c r="G212"/>
  <c r="G211"/>
  <c r="G210"/>
  <c r="G208"/>
  <c r="G207"/>
  <c r="G206"/>
  <c r="G205"/>
  <c r="G202"/>
  <c r="G201"/>
  <c r="G200"/>
  <c r="G198"/>
  <c r="G196"/>
  <c r="G195"/>
  <c r="G193"/>
  <c r="G191"/>
  <c r="G188"/>
  <c r="G187"/>
  <c r="G185"/>
  <c r="G181"/>
  <c r="G179"/>
  <c r="G176"/>
  <c r="G174"/>
  <c r="G171"/>
  <c r="G170"/>
  <c r="G168"/>
  <c r="G166"/>
  <c r="G164"/>
  <c r="G163"/>
  <c r="G161"/>
  <c r="G158"/>
  <c r="G156"/>
  <c r="G155"/>
  <c r="G151"/>
  <c r="G150"/>
  <c r="G146"/>
  <c r="G144"/>
  <c r="G142"/>
  <c r="G140"/>
  <c r="G139"/>
  <c r="G138"/>
  <c r="G136"/>
  <c r="G135" s="1"/>
  <c r="G133"/>
  <c r="G132"/>
  <c r="G131"/>
  <c r="G128"/>
  <c r="G127"/>
  <c r="G125"/>
  <c r="G123"/>
  <c r="G122"/>
  <c r="G120"/>
  <c r="G117"/>
  <c r="G115"/>
  <c r="G114"/>
  <c r="G112"/>
  <c r="G109"/>
  <c r="G108"/>
  <c r="G107"/>
  <c r="G105"/>
  <c r="G103"/>
  <c r="G101"/>
  <c r="G100"/>
  <c r="G98"/>
  <c r="G96"/>
  <c r="G94"/>
  <c r="G93"/>
  <c r="G91"/>
  <c r="G90"/>
  <c r="G88"/>
  <c r="G86"/>
  <c r="G84"/>
  <c r="G82"/>
  <c r="G79"/>
  <c r="G75"/>
  <c r="G74"/>
  <c r="G72"/>
  <c r="G70"/>
  <c r="G69"/>
  <c r="G67"/>
  <c r="G65"/>
  <c r="G63"/>
  <c r="G62"/>
  <c r="G60"/>
  <c r="G59"/>
  <c r="G57"/>
  <c r="G55"/>
  <c r="G54"/>
  <c r="G53"/>
  <c r="G50"/>
  <c r="G47"/>
  <c r="G46"/>
  <c r="G45"/>
  <c r="G44"/>
  <c r="G40"/>
  <c r="G38"/>
  <c r="G36"/>
  <c r="G34"/>
  <c r="G33"/>
  <c r="G32"/>
  <c r="G30"/>
  <c r="G29"/>
  <c r="G28"/>
  <c r="G27"/>
  <c r="G24"/>
  <c r="G23"/>
  <c r="G21"/>
  <c r="G18"/>
  <c r="G17"/>
  <c r="H1034" i="4"/>
  <c r="H1032"/>
  <c r="H1030"/>
  <c r="H1027"/>
  <c r="H1025"/>
  <c r="H1023"/>
  <c r="H1021"/>
  <c r="H1019"/>
  <c r="H1017"/>
  <c r="H1016" s="1"/>
  <c r="H1014"/>
  <c r="H1011" s="1"/>
  <c r="H1012"/>
  <c r="H1009"/>
  <c r="H1007"/>
  <c r="H1005"/>
  <c r="H1003"/>
  <c r="H1001"/>
  <c r="H999"/>
  <c r="H995"/>
  <c r="H994"/>
  <c r="H992"/>
  <c r="H991"/>
  <c r="H990" s="1"/>
  <c r="H987"/>
  <c r="H986"/>
  <c r="H984"/>
  <c r="H983" s="1"/>
  <c r="H982" s="1"/>
  <c r="H980"/>
  <c r="H978"/>
  <c r="H976"/>
  <c r="H974"/>
  <c r="H972"/>
  <c r="H970"/>
  <c r="H968"/>
  <c r="H966"/>
  <c r="H964"/>
  <c r="H961"/>
  <c r="H960" s="1"/>
  <c r="H959" s="1"/>
  <c r="H957"/>
  <c r="H955"/>
  <c r="H954" s="1"/>
  <c r="H952"/>
  <c r="H950"/>
  <c r="H948"/>
  <c r="H946"/>
  <c r="H944"/>
  <c r="H942"/>
  <c r="H940"/>
  <c r="H938"/>
  <c r="H936"/>
  <c r="H934"/>
  <c r="H932"/>
  <c r="H930"/>
  <c r="H928"/>
  <c r="H926"/>
  <c r="H924"/>
  <c r="H921"/>
  <c r="H919"/>
  <c r="H917"/>
  <c r="H915"/>
  <c r="H912"/>
  <c r="H910"/>
  <c r="H908"/>
  <c r="H906"/>
  <c r="H904"/>
  <c r="H901"/>
  <c r="H900"/>
  <c r="H899"/>
  <c r="H897"/>
  <c r="H892" s="1"/>
  <c r="H895"/>
  <c r="H893"/>
  <c r="H889"/>
  <c r="H887" s="1"/>
  <c r="H885"/>
  <c r="H883"/>
  <c r="H880"/>
  <c r="H879" s="1"/>
  <c r="H877"/>
  <c r="H875"/>
  <c r="H870"/>
  <c r="H869" s="1"/>
  <c r="H868" s="1"/>
  <c r="H866"/>
  <c r="H864"/>
  <c r="H861"/>
  <c r="H859"/>
  <c r="H857"/>
  <c r="H855"/>
  <c r="H853"/>
  <c r="H851"/>
  <c r="H849"/>
  <c r="H847"/>
  <c r="H845"/>
  <c r="H841"/>
  <c r="H840"/>
  <c r="H835" s="1"/>
  <c r="H834" s="1"/>
  <c r="H838"/>
  <c r="H836"/>
  <c r="H831"/>
  <c r="H830" s="1"/>
  <c r="H828"/>
  <c r="H827" s="1"/>
  <c r="H825"/>
  <c r="H823"/>
  <c r="H821"/>
  <c r="H818"/>
  <c r="H816"/>
  <c r="H814"/>
  <c r="H812"/>
  <c r="H808"/>
  <c r="H807"/>
  <c r="H806" s="1"/>
  <c r="H803"/>
  <c r="H802" s="1"/>
  <c r="H800"/>
  <c r="H799" s="1"/>
  <c r="H797"/>
  <c r="H795"/>
  <c r="H793"/>
  <c r="H790"/>
  <c r="H788"/>
  <c r="H786"/>
  <c r="H784"/>
  <c r="H782"/>
  <c r="H780"/>
  <c r="H777"/>
  <c r="H775"/>
  <c r="H771"/>
  <c r="H769"/>
  <c r="H765"/>
  <c r="H764" s="1"/>
  <c r="H763" s="1"/>
  <c r="H761"/>
  <c r="H759"/>
  <c r="H758" s="1"/>
  <c r="H755"/>
  <c r="H750" s="1"/>
  <c r="H753"/>
  <c r="H751"/>
  <c r="H748"/>
  <c r="H747" s="1"/>
  <c r="H745"/>
  <c r="H743"/>
  <c r="H741"/>
  <c r="H739"/>
  <c r="H735"/>
  <c r="H734" s="1"/>
  <c r="H733" s="1"/>
  <c r="H732" s="1"/>
  <c r="H730"/>
  <c r="H728"/>
  <c r="H726"/>
  <c r="H724"/>
  <c r="H723" s="1"/>
  <c r="H717" s="1"/>
  <c r="H721"/>
  <c r="H719"/>
  <c r="H718"/>
  <c r="H715"/>
  <c r="H713"/>
  <c r="H712" s="1"/>
  <c r="H711" s="1"/>
  <c r="H709"/>
  <c r="H708" s="1"/>
  <c r="H706"/>
  <c r="H705" s="1"/>
  <c r="H703"/>
  <c r="H700" s="1"/>
  <c r="H701"/>
  <c r="H698"/>
  <c r="H696"/>
  <c r="H694"/>
  <c r="H691" s="1"/>
  <c r="H692"/>
  <c r="H688"/>
  <c r="H687" s="1"/>
  <c r="H686" s="1"/>
  <c r="H684"/>
  <c r="H682"/>
  <c r="H680"/>
  <c r="H678"/>
  <c r="H676"/>
  <c r="H674"/>
  <c r="H671"/>
  <c r="H669"/>
  <c r="H667"/>
  <c r="H665"/>
  <c r="H663"/>
  <c r="H661"/>
  <c r="H659"/>
  <c r="H657"/>
  <c r="H655"/>
  <c r="H653"/>
  <c r="H650"/>
  <c r="H648"/>
  <c r="H646"/>
  <c r="H644"/>
  <c r="H642"/>
  <c r="H640"/>
  <c r="H637"/>
  <c r="H633"/>
  <c r="H632" s="1"/>
  <c r="H629"/>
  <c r="H626"/>
  <c r="H624"/>
  <c r="H622"/>
  <c r="H620"/>
  <c r="H617"/>
  <c r="H614"/>
  <c r="H609" s="1"/>
  <c r="H612"/>
  <c r="H610"/>
  <c r="H606"/>
  <c r="H605" s="1"/>
  <c r="H602"/>
  <c r="H600"/>
  <c r="H598" s="1"/>
  <c r="H594"/>
  <c r="H593" s="1"/>
  <c r="H592" s="1"/>
  <c r="H590"/>
  <c r="H588"/>
  <c r="H586"/>
  <c r="H584"/>
  <c r="H581"/>
  <c r="H579"/>
  <c r="H577"/>
  <c r="H575"/>
  <c r="H573"/>
  <c r="H572" s="1"/>
  <c r="H570"/>
  <c r="H568"/>
  <c r="H566"/>
  <c r="H565" s="1"/>
  <c r="H563"/>
  <c r="H561"/>
  <c r="H558"/>
  <c r="H556"/>
  <c r="H552"/>
  <c r="H546"/>
  <c r="H545" s="1"/>
  <c r="H539"/>
  <c r="H538" s="1"/>
  <c r="H537" s="1"/>
  <c r="H535"/>
  <c r="H534"/>
  <c r="H532"/>
  <c r="H530"/>
  <c r="H526"/>
  <c r="H522"/>
  <c r="H520"/>
  <c r="H517"/>
  <c r="H515"/>
  <c r="H512"/>
  <c r="H510"/>
  <c r="H508"/>
  <c r="H507" s="1"/>
  <c r="H505"/>
  <c r="H503"/>
  <c r="H500"/>
  <c r="H498"/>
  <c r="H497"/>
  <c r="H494"/>
  <c r="H493" s="1"/>
  <c r="H492" s="1"/>
  <c r="H490"/>
  <c r="H489" s="1"/>
  <c r="H487"/>
  <c r="H483"/>
  <c r="H481"/>
  <c r="H479"/>
  <c r="H477"/>
  <c r="H475"/>
  <c r="H473"/>
  <c r="H471"/>
  <c r="H469"/>
  <c r="H467"/>
  <c r="H465"/>
  <c r="H461"/>
  <c r="H459"/>
  <c r="H457"/>
  <c r="H454"/>
  <c r="H452"/>
  <c r="H450"/>
  <c r="H448"/>
  <c r="H446"/>
  <c r="H443"/>
  <c r="H441"/>
  <c r="H439"/>
  <c r="H436"/>
  <c r="H433"/>
  <c r="H431"/>
  <c r="H430"/>
  <c r="H428"/>
  <c r="H425"/>
  <c r="H423"/>
  <c r="H421"/>
  <c r="H419"/>
  <c r="H417"/>
  <c r="H414"/>
  <c r="H412"/>
  <c r="H410"/>
  <c r="H408"/>
  <c r="H406"/>
  <c r="H404"/>
  <c r="H402"/>
  <c r="H400"/>
  <c r="H398"/>
  <c r="H396"/>
  <c r="H394"/>
  <c r="H392"/>
  <c r="H389"/>
  <c r="H387"/>
  <c r="H385"/>
  <c r="H383"/>
  <c r="H380"/>
  <c r="H378"/>
  <c r="H376"/>
  <c r="H374"/>
  <c r="H372"/>
  <c r="H370"/>
  <c r="H368"/>
  <c r="H366"/>
  <c r="H364"/>
  <c r="H362"/>
  <c r="H358"/>
  <c r="H357"/>
  <c r="H356"/>
  <c r="H354"/>
  <c r="H351"/>
  <c r="H348"/>
  <c r="H346"/>
  <c r="H344"/>
  <c r="H342"/>
  <c r="H340"/>
  <c r="H338"/>
  <c r="H336"/>
  <c r="H334"/>
  <c r="H332"/>
  <c r="H330"/>
  <c r="H328"/>
  <c r="H326"/>
  <c r="H324"/>
  <c r="H321"/>
  <c r="H319"/>
  <c r="H317"/>
  <c r="H316" s="1"/>
  <c r="H314"/>
  <c r="H312"/>
  <c r="H310"/>
  <c r="H308"/>
  <c r="H305"/>
  <c r="H303"/>
  <c r="H301"/>
  <c r="H299"/>
  <c r="H297"/>
  <c r="H295"/>
  <c r="H293"/>
  <c r="H291"/>
  <c r="H289"/>
  <c r="H285"/>
  <c r="H283"/>
  <c r="H281"/>
  <c r="H278"/>
  <c r="H276"/>
  <c r="H274"/>
  <c r="H272"/>
  <c r="H270"/>
  <c r="H268"/>
  <c r="H266"/>
  <c r="H264"/>
  <c r="H262"/>
  <c r="H260"/>
  <c r="H258"/>
  <c r="H255"/>
  <c r="H254" s="1"/>
  <c r="H252"/>
  <c r="H249"/>
  <c r="H247"/>
  <c r="H245"/>
  <c r="H243"/>
  <c r="H241"/>
  <c r="H240" s="1"/>
  <c r="H238"/>
  <c r="H236"/>
  <c r="H230"/>
  <c r="H228"/>
  <c r="H226"/>
  <c r="H224"/>
  <c r="H222"/>
  <c r="H220"/>
  <c r="H218"/>
  <c r="H215"/>
  <c r="H213"/>
  <c r="H212" s="1"/>
  <c r="H211" s="1"/>
  <c r="H209"/>
  <c r="H207"/>
  <c r="H205"/>
  <c r="H202"/>
  <c r="H200"/>
  <c r="H198"/>
  <c r="H196"/>
  <c r="H193"/>
  <c r="H190"/>
  <c r="H188"/>
  <c r="H186"/>
  <c r="H184"/>
  <c r="H181"/>
  <c r="H170" s="1"/>
  <c r="H179"/>
  <c r="H177"/>
  <c r="H175"/>
  <c r="H173"/>
  <c r="H171"/>
  <c r="H168"/>
  <c r="H166"/>
  <c r="H162"/>
  <c r="H160"/>
  <c r="H157"/>
  <c r="H155"/>
  <c r="H154"/>
  <c r="H152"/>
  <c r="H150"/>
  <c r="H147"/>
  <c r="H145"/>
  <c r="H142"/>
  <c r="H138" s="1"/>
  <c r="H139"/>
  <c r="H134"/>
  <c r="H133" s="1"/>
  <c r="H132" s="1"/>
  <c r="H129"/>
  <c r="H127"/>
  <c r="H125"/>
  <c r="H123"/>
  <c r="H120"/>
  <c r="H118"/>
  <c r="H116"/>
  <c r="H114"/>
  <c r="H111"/>
  <c r="H109"/>
  <c r="H105"/>
  <c r="H103"/>
  <c r="H101"/>
  <c r="H99"/>
  <c r="H96"/>
  <c r="H94"/>
  <c r="H92"/>
  <c r="H90"/>
  <c r="H87"/>
  <c r="H84"/>
  <c r="H82"/>
  <c r="H80"/>
  <c r="H76"/>
  <c r="H74"/>
  <c r="H72"/>
  <c r="H70"/>
  <c r="H67"/>
  <c r="H66" s="1"/>
  <c r="H64"/>
  <c r="H63" s="1"/>
  <c r="H60"/>
  <c r="H59" s="1"/>
  <c r="H57"/>
  <c r="H55"/>
  <c r="H53"/>
  <c r="H47"/>
  <c r="H46" s="1"/>
  <c r="H42"/>
  <c r="H40"/>
  <c r="H38"/>
  <c r="H34"/>
  <c r="H29"/>
  <c r="H25"/>
  <c r="H23"/>
  <c r="H22"/>
  <c r="H19"/>
  <c r="H18" s="1"/>
  <c r="J20"/>
  <c r="K20"/>
  <c r="J21"/>
  <c r="K21"/>
  <c r="J24"/>
  <c r="K24"/>
  <c r="J26"/>
  <c r="K26"/>
  <c r="J27"/>
  <c r="K27"/>
  <c r="J30"/>
  <c r="K30"/>
  <c r="J31"/>
  <c r="K31"/>
  <c r="J32"/>
  <c r="K32"/>
  <c r="J33"/>
  <c r="K33"/>
  <c r="J35"/>
  <c r="K35"/>
  <c r="J36"/>
  <c r="K36"/>
  <c r="J37"/>
  <c r="K37"/>
  <c r="J39"/>
  <c r="K39"/>
  <c r="J41"/>
  <c r="K41"/>
  <c r="J43"/>
  <c r="K43"/>
  <c r="J44"/>
  <c r="K44"/>
  <c r="J45"/>
  <c r="K45"/>
  <c r="J48"/>
  <c r="K48"/>
  <c r="J49"/>
  <c r="K49"/>
  <c r="J50"/>
  <c r="K50"/>
  <c r="J51"/>
  <c r="K51"/>
  <c r="J54"/>
  <c r="K54"/>
  <c r="J56"/>
  <c r="K56"/>
  <c r="J58"/>
  <c r="K58"/>
  <c r="J61"/>
  <c r="K61"/>
  <c r="J62"/>
  <c r="K62"/>
  <c r="J65"/>
  <c r="K65"/>
  <c r="J68"/>
  <c r="K68"/>
  <c r="J71"/>
  <c r="K71"/>
  <c r="J73"/>
  <c r="K73"/>
  <c r="J75"/>
  <c r="K75"/>
  <c r="J77"/>
  <c r="K77"/>
  <c r="J78"/>
  <c r="K78"/>
  <c r="J79"/>
  <c r="K79"/>
  <c r="J81"/>
  <c r="K81"/>
  <c r="J83"/>
  <c r="K83"/>
  <c r="J85"/>
  <c r="K85"/>
  <c r="J86"/>
  <c r="K86"/>
  <c r="J88"/>
  <c r="K88"/>
  <c r="J89"/>
  <c r="K89"/>
  <c r="J91"/>
  <c r="K91"/>
  <c r="J93"/>
  <c r="K93"/>
  <c r="J95"/>
  <c r="K95"/>
  <c r="J97"/>
  <c r="K97"/>
  <c r="J98"/>
  <c r="K98"/>
  <c r="J100"/>
  <c r="K100"/>
  <c r="J102"/>
  <c r="K102"/>
  <c r="J104"/>
  <c r="K104"/>
  <c r="J106"/>
  <c r="K106"/>
  <c r="J107"/>
  <c r="K107"/>
  <c r="J108"/>
  <c r="K108"/>
  <c r="J110"/>
  <c r="K110"/>
  <c r="J112"/>
  <c r="K112"/>
  <c r="J113"/>
  <c r="K113"/>
  <c r="J115"/>
  <c r="K115"/>
  <c r="J117"/>
  <c r="K117"/>
  <c r="J119"/>
  <c r="K119"/>
  <c r="J121"/>
  <c r="K121"/>
  <c r="J122"/>
  <c r="K122"/>
  <c r="J124"/>
  <c r="K124"/>
  <c r="J126"/>
  <c r="K126"/>
  <c r="J128"/>
  <c r="K128"/>
  <c r="J130"/>
  <c r="K130"/>
  <c r="J131"/>
  <c r="K131"/>
  <c r="J135"/>
  <c r="K135"/>
  <c r="J136"/>
  <c r="K136"/>
  <c r="J140"/>
  <c r="K140"/>
  <c r="J141"/>
  <c r="K141"/>
  <c r="J143"/>
  <c r="K143"/>
  <c r="J146"/>
  <c r="K146"/>
  <c r="J148"/>
  <c r="K148"/>
  <c r="J149"/>
  <c r="K149"/>
  <c r="J151"/>
  <c r="K151"/>
  <c r="J153"/>
  <c r="K153"/>
  <c r="J156"/>
  <c r="K156"/>
  <c r="J158"/>
  <c r="K158"/>
  <c r="J161"/>
  <c r="K161"/>
  <c r="J163"/>
  <c r="K163"/>
  <c r="J167"/>
  <c r="K167"/>
  <c r="J169"/>
  <c r="K169"/>
  <c r="J172"/>
  <c r="K172"/>
  <c r="J174"/>
  <c r="K174"/>
  <c r="J176"/>
  <c r="K176"/>
  <c r="J178"/>
  <c r="K178"/>
  <c r="J180"/>
  <c r="K180"/>
  <c r="J182"/>
  <c r="K182"/>
  <c r="J185"/>
  <c r="K185"/>
  <c r="J187"/>
  <c r="K187"/>
  <c r="J189"/>
  <c r="K189"/>
  <c r="J191"/>
  <c r="K191"/>
  <c r="J194"/>
  <c r="K194"/>
  <c r="J195"/>
  <c r="K195"/>
  <c r="J197"/>
  <c r="K197"/>
  <c r="J199"/>
  <c r="K199"/>
  <c r="J201"/>
  <c r="K201"/>
  <c r="J203"/>
  <c r="K203"/>
  <c r="J204"/>
  <c r="K204"/>
  <c r="J206"/>
  <c r="K206"/>
  <c r="J208"/>
  <c r="K208"/>
  <c r="J210"/>
  <c r="K210"/>
  <c r="J214"/>
  <c r="K214"/>
  <c r="J216"/>
  <c r="K216"/>
  <c r="J219"/>
  <c r="K219"/>
  <c r="J221"/>
  <c r="K221"/>
  <c r="J223"/>
  <c r="K223"/>
  <c r="J225"/>
  <c r="K225"/>
  <c r="J227"/>
  <c r="K227"/>
  <c r="J229"/>
  <c r="K229"/>
  <c r="J231"/>
  <c r="K231"/>
  <c r="J232"/>
  <c r="K232"/>
  <c r="J233"/>
  <c r="K233"/>
  <c r="J237"/>
  <c r="K237"/>
  <c r="J239"/>
  <c r="K239"/>
  <c r="J242"/>
  <c r="K242"/>
  <c r="J244"/>
  <c r="K244"/>
  <c r="J246"/>
  <c r="K246"/>
  <c r="J248"/>
  <c r="K248"/>
  <c r="J250"/>
  <c r="K250"/>
  <c r="J251"/>
  <c r="K251"/>
  <c r="J253"/>
  <c r="K253"/>
  <c r="J256"/>
  <c r="K256"/>
  <c r="J259"/>
  <c r="K259"/>
  <c r="J261"/>
  <c r="K261"/>
  <c r="J263"/>
  <c r="K263"/>
  <c r="J265"/>
  <c r="K265"/>
  <c r="J267"/>
  <c r="K267"/>
  <c r="J269"/>
  <c r="K269"/>
  <c r="J271"/>
  <c r="K271"/>
  <c r="J273"/>
  <c r="K273"/>
  <c r="J275"/>
  <c r="K275"/>
  <c r="J277"/>
  <c r="K277"/>
  <c r="J279"/>
  <c r="K279"/>
  <c r="J280"/>
  <c r="K280"/>
  <c r="J282"/>
  <c r="K282"/>
  <c r="J284"/>
  <c r="K284"/>
  <c r="J286"/>
  <c r="K286"/>
  <c r="J287"/>
  <c r="K287"/>
  <c r="J288"/>
  <c r="K288"/>
  <c r="J290"/>
  <c r="K290"/>
  <c r="J292"/>
  <c r="K292"/>
  <c r="J294"/>
  <c r="K294"/>
  <c r="J296"/>
  <c r="K296"/>
  <c r="J298"/>
  <c r="K298"/>
  <c r="J300"/>
  <c r="K300"/>
  <c r="J302"/>
  <c r="K302"/>
  <c r="J304"/>
  <c r="K304"/>
  <c r="J306"/>
  <c r="K306"/>
  <c r="J307"/>
  <c r="K307"/>
  <c r="J309"/>
  <c r="K309"/>
  <c r="J311"/>
  <c r="K311"/>
  <c r="J313"/>
  <c r="K313"/>
  <c r="J315"/>
  <c r="K315"/>
  <c r="J318"/>
  <c r="K318"/>
  <c r="J320"/>
  <c r="K320"/>
  <c r="J322"/>
  <c r="K322"/>
  <c r="J325"/>
  <c r="K325"/>
  <c r="J327"/>
  <c r="K327"/>
  <c r="J329"/>
  <c r="K329"/>
  <c r="J331"/>
  <c r="K331"/>
  <c r="J333"/>
  <c r="K333"/>
  <c r="J335"/>
  <c r="K335"/>
  <c r="J337"/>
  <c r="K337"/>
  <c r="J339"/>
  <c r="K339"/>
  <c r="J341"/>
  <c r="K341"/>
  <c r="J343"/>
  <c r="K343"/>
  <c r="J345"/>
  <c r="K345"/>
  <c r="J347"/>
  <c r="K347"/>
  <c r="J349"/>
  <c r="K349"/>
  <c r="J352"/>
  <c r="K352"/>
  <c r="J353"/>
  <c r="K353"/>
  <c r="J355"/>
  <c r="K355"/>
  <c r="J359"/>
  <c r="K359"/>
  <c r="J363"/>
  <c r="K363"/>
  <c r="J365"/>
  <c r="K365"/>
  <c r="J367"/>
  <c r="K367"/>
  <c r="J369"/>
  <c r="K369"/>
  <c r="J371"/>
  <c r="K371"/>
  <c r="J373"/>
  <c r="K373"/>
  <c r="J375"/>
  <c r="K375"/>
  <c r="J377"/>
  <c r="K377"/>
  <c r="J379"/>
  <c r="K379"/>
  <c r="J381"/>
  <c r="K381"/>
  <c r="J384"/>
  <c r="K384"/>
  <c r="J386"/>
  <c r="K386"/>
  <c r="J388"/>
  <c r="K388"/>
  <c r="J390"/>
  <c r="K390"/>
  <c r="J391"/>
  <c r="K391"/>
  <c r="J393"/>
  <c r="K393"/>
  <c r="J395"/>
  <c r="K395"/>
  <c r="J397"/>
  <c r="K397"/>
  <c r="J399"/>
  <c r="K399"/>
  <c r="J401"/>
  <c r="K401"/>
  <c r="J403"/>
  <c r="K403"/>
  <c r="J405"/>
  <c r="K405"/>
  <c r="J407"/>
  <c r="K407"/>
  <c r="J409"/>
  <c r="K409"/>
  <c r="J411"/>
  <c r="K411"/>
  <c r="J413"/>
  <c r="K413"/>
  <c r="J415"/>
  <c r="K415"/>
  <c r="J418"/>
  <c r="K418"/>
  <c r="J420"/>
  <c r="K420"/>
  <c r="J422"/>
  <c r="K422"/>
  <c r="J424"/>
  <c r="K424"/>
  <c r="J426"/>
  <c r="K426"/>
  <c r="J429"/>
  <c r="K429"/>
  <c r="J432"/>
  <c r="K432"/>
  <c r="J434"/>
  <c r="K434"/>
  <c r="J437"/>
  <c r="K437"/>
  <c r="J438"/>
  <c r="K438"/>
  <c r="J440"/>
  <c r="K440"/>
  <c r="J442"/>
  <c r="K442"/>
  <c r="J444"/>
  <c r="K444"/>
  <c r="J445"/>
  <c r="K445"/>
  <c r="J447"/>
  <c r="K447"/>
  <c r="J449"/>
  <c r="K449"/>
  <c r="J451"/>
  <c r="K451"/>
  <c r="J453"/>
  <c r="K453"/>
  <c r="J455"/>
  <c r="K455"/>
  <c r="J456"/>
  <c r="K456"/>
  <c r="J458"/>
  <c r="K458"/>
  <c r="J460"/>
  <c r="K460"/>
  <c r="J462"/>
  <c r="K462"/>
  <c r="J466"/>
  <c r="K466"/>
  <c r="J468"/>
  <c r="K468"/>
  <c r="J470"/>
  <c r="K470"/>
  <c r="J472"/>
  <c r="K472"/>
  <c r="J474"/>
  <c r="K474"/>
  <c r="J476"/>
  <c r="K476"/>
  <c r="J478"/>
  <c r="K478"/>
  <c r="J480"/>
  <c r="K480"/>
  <c r="J482"/>
  <c r="K482"/>
  <c r="J484"/>
  <c r="K484"/>
  <c r="J485"/>
  <c r="K485"/>
  <c r="J486"/>
  <c r="K486"/>
  <c r="J488"/>
  <c r="K488"/>
  <c r="J491"/>
  <c r="K491"/>
  <c r="J495"/>
  <c r="K495"/>
  <c r="J499"/>
  <c r="K499"/>
  <c r="J501"/>
  <c r="K501"/>
  <c r="J504"/>
  <c r="K504"/>
  <c r="J506"/>
  <c r="K506"/>
  <c r="J509"/>
  <c r="K509"/>
  <c r="J511"/>
  <c r="K511"/>
  <c r="J513"/>
  <c r="K513"/>
  <c r="J516"/>
  <c r="K516"/>
  <c r="J518"/>
  <c r="K518"/>
  <c r="J519"/>
  <c r="K519"/>
  <c r="J521"/>
  <c r="K521"/>
  <c r="J523"/>
  <c r="K523"/>
  <c r="J527"/>
  <c r="K527"/>
  <c r="J528"/>
  <c r="K528"/>
  <c r="J529"/>
  <c r="K529"/>
  <c r="J531"/>
  <c r="K531"/>
  <c r="J533"/>
  <c r="K533"/>
  <c r="J536"/>
  <c r="K536"/>
  <c r="J540"/>
  <c r="K540"/>
  <c r="J541"/>
  <c r="K541"/>
  <c r="J547"/>
  <c r="K547"/>
  <c r="J548"/>
  <c r="K548"/>
  <c r="J549"/>
  <c r="K549"/>
  <c r="J550"/>
  <c r="K550"/>
  <c r="J553"/>
  <c r="K553"/>
  <c r="J554"/>
  <c r="K554"/>
  <c r="J555"/>
  <c r="K555"/>
  <c r="J557"/>
  <c r="K557"/>
  <c r="J559"/>
  <c r="K559"/>
  <c r="J560"/>
  <c r="K560"/>
  <c r="J562"/>
  <c r="K562"/>
  <c r="J564"/>
  <c r="K564"/>
  <c r="J567"/>
  <c r="K567"/>
  <c r="J569"/>
  <c r="K569"/>
  <c r="J571"/>
  <c r="K571"/>
  <c r="J574"/>
  <c r="K574"/>
  <c r="J576"/>
  <c r="K576"/>
  <c r="J578"/>
  <c r="K578"/>
  <c r="J580"/>
  <c r="K580"/>
  <c r="J582"/>
  <c r="K582"/>
  <c r="J583"/>
  <c r="K583"/>
  <c r="J585"/>
  <c r="K585"/>
  <c r="J587"/>
  <c r="K587"/>
  <c r="J589"/>
  <c r="K589"/>
  <c r="J591"/>
  <c r="K591"/>
  <c r="J595"/>
  <c r="K595"/>
  <c r="J599"/>
  <c r="K599"/>
  <c r="J601"/>
  <c r="K601"/>
  <c r="J603"/>
  <c r="K603"/>
  <c r="J604"/>
  <c r="K604"/>
  <c r="J607"/>
  <c r="K607"/>
  <c r="J611"/>
  <c r="K611"/>
  <c r="J613"/>
  <c r="K613"/>
  <c r="J615"/>
  <c r="K615"/>
  <c r="J618"/>
  <c r="K618"/>
  <c r="J619"/>
  <c r="K619"/>
  <c r="J621"/>
  <c r="K621"/>
  <c r="J623"/>
  <c r="K623"/>
  <c r="J625"/>
  <c r="K625"/>
  <c r="J627"/>
  <c r="K627"/>
  <c r="J628"/>
  <c r="K628"/>
  <c r="J630"/>
  <c r="K630"/>
  <c r="J631"/>
  <c r="K631"/>
  <c r="J634"/>
  <c r="K634"/>
  <c r="J638"/>
  <c r="K638"/>
  <c r="J639"/>
  <c r="K639"/>
  <c r="J641"/>
  <c r="K641"/>
  <c r="J643"/>
  <c r="K643"/>
  <c r="J645"/>
  <c r="K645"/>
  <c r="J647"/>
  <c r="K647"/>
  <c r="J649"/>
  <c r="K649"/>
  <c r="J651"/>
  <c r="K651"/>
  <c r="J652"/>
  <c r="K652"/>
  <c r="J654"/>
  <c r="K654"/>
  <c r="J656"/>
  <c r="K656"/>
  <c r="J658"/>
  <c r="K658"/>
  <c r="J660"/>
  <c r="K660"/>
  <c r="J662"/>
  <c r="K662"/>
  <c r="J664"/>
  <c r="K664"/>
  <c r="J666"/>
  <c r="K666"/>
  <c r="J668"/>
  <c r="K668"/>
  <c r="J670"/>
  <c r="K670"/>
  <c r="J672"/>
  <c r="K672"/>
  <c r="J675"/>
  <c r="K675"/>
  <c r="J677"/>
  <c r="K677"/>
  <c r="J679"/>
  <c r="K679"/>
  <c r="J681"/>
  <c r="K681"/>
  <c r="J683"/>
  <c r="K683"/>
  <c r="J685"/>
  <c r="K685"/>
  <c r="J689"/>
  <c r="K689"/>
  <c r="J693"/>
  <c r="K693"/>
  <c r="J695"/>
  <c r="K695"/>
  <c r="J697"/>
  <c r="K697"/>
  <c r="J699"/>
  <c r="K699"/>
  <c r="J702"/>
  <c r="K702"/>
  <c r="J704"/>
  <c r="K704"/>
  <c r="J707"/>
  <c r="K707"/>
  <c r="J710"/>
  <c r="K710"/>
  <c r="J714"/>
  <c r="K714"/>
  <c r="J716"/>
  <c r="K716"/>
  <c r="J720"/>
  <c r="K720"/>
  <c r="J722"/>
  <c r="K722"/>
  <c r="J725"/>
  <c r="K725"/>
  <c r="J727"/>
  <c r="K727"/>
  <c r="J729"/>
  <c r="K729"/>
  <c r="J731"/>
  <c r="K731"/>
  <c r="J736"/>
  <c r="K736"/>
  <c r="J740"/>
  <c r="K740"/>
  <c r="J742"/>
  <c r="K742"/>
  <c r="J744"/>
  <c r="K744"/>
  <c r="J746"/>
  <c r="K746"/>
  <c r="J749"/>
  <c r="K749"/>
  <c r="J752"/>
  <c r="K752"/>
  <c r="J754"/>
  <c r="K754"/>
  <c r="J756"/>
  <c r="K756"/>
  <c r="J760"/>
  <c r="K760"/>
  <c r="J762"/>
  <c r="K762"/>
  <c r="J766"/>
  <c r="K766"/>
  <c r="J770"/>
  <c r="K770"/>
  <c r="J772"/>
  <c r="K772"/>
  <c r="J773"/>
  <c r="K773"/>
  <c r="J774"/>
  <c r="K774"/>
  <c r="J776"/>
  <c r="K776"/>
  <c r="J778"/>
  <c r="K778"/>
  <c r="J779"/>
  <c r="K779"/>
  <c r="J781"/>
  <c r="K781"/>
  <c r="J783"/>
  <c r="K783"/>
  <c r="J785"/>
  <c r="K785"/>
  <c r="J787"/>
  <c r="K787"/>
  <c r="J789"/>
  <c r="K789"/>
  <c r="J791"/>
  <c r="K791"/>
  <c r="J792"/>
  <c r="K792"/>
  <c r="J794"/>
  <c r="K794"/>
  <c r="J796"/>
  <c r="K796"/>
  <c r="J798"/>
  <c r="K798"/>
  <c r="J801"/>
  <c r="K801"/>
  <c r="J804"/>
  <c r="K804"/>
  <c r="J809"/>
  <c r="K809"/>
  <c r="J813"/>
  <c r="K813"/>
  <c r="J815"/>
  <c r="K815"/>
  <c r="J817"/>
  <c r="K817"/>
  <c r="J819"/>
  <c r="K819"/>
  <c r="J820"/>
  <c r="K820"/>
  <c r="J822"/>
  <c r="K822"/>
  <c r="J824"/>
  <c r="K824"/>
  <c r="J826"/>
  <c r="K826"/>
  <c r="J829"/>
  <c r="K829"/>
  <c r="J832"/>
  <c r="K832"/>
  <c r="J837"/>
  <c r="K837"/>
  <c r="J839"/>
  <c r="K839"/>
  <c r="J842"/>
  <c r="K842"/>
  <c r="J846"/>
  <c r="K846"/>
  <c r="J848"/>
  <c r="K848"/>
  <c r="J850"/>
  <c r="K850"/>
  <c r="J852"/>
  <c r="K852"/>
  <c r="J854"/>
  <c r="K854"/>
  <c r="J856"/>
  <c r="K856"/>
  <c r="J858"/>
  <c r="K858"/>
  <c r="J860"/>
  <c r="K860"/>
  <c r="J862"/>
  <c r="K862"/>
  <c r="J865"/>
  <c r="K865"/>
  <c r="J867"/>
  <c r="K867"/>
  <c r="J871"/>
  <c r="K871"/>
  <c r="J876"/>
  <c r="K876"/>
  <c r="J878"/>
  <c r="K878"/>
  <c r="J881"/>
  <c r="K881"/>
  <c r="J884"/>
  <c r="K884"/>
  <c r="J886"/>
  <c r="K886"/>
  <c r="J888"/>
  <c r="K888"/>
  <c r="J890"/>
  <c r="K890"/>
  <c r="J894"/>
  <c r="K894"/>
  <c r="J896"/>
  <c r="K896"/>
  <c r="J898"/>
  <c r="K898"/>
  <c r="J902"/>
  <c r="K902"/>
  <c r="J905"/>
  <c r="K905"/>
  <c r="J907"/>
  <c r="K907"/>
  <c r="J909"/>
  <c r="K909"/>
  <c r="J911"/>
  <c r="K911"/>
  <c r="J913"/>
  <c r="K913"/>
  <c r="J914"/>
  <c r="K914"/>
  <c r="J916"/>
  <c r="K916"/>
  <c r="J918"/>
  <c r="K918"/>
  <c r="J920"/>
  <c r="K920"/>
  <c r="J922"/>
  <c r="K922"/>
  <c r="J923"/>
  <c r="K923"/>
  <c r="J925"/>
  <c r="K925"/>
  <c r="J927"/>
  <c r="K927"/>
  <c r="J929"/>
  <c r="K929"/>
  <c r="J931"/>
  <c r="K931"/>
  <c r="J933"/>
  <c r="K933"/>
  <c r="J935"/>
  <c r="K935"/>
  <c r="J937"/>
  <c r="K937"/>
  <c r="J939"/>
  <c r="K939"/>
  <c r="J941"/>
  <c r="K941"/>
  <c r="J943"/>
  <c r="K943"/>
  <c r="J945"/>
  <c r="K945"/>
  <c r="J947"/>
  <c r="K947"/>
  <c r="J949"/>
  <c r="K949"/>
  <c r="J951"/>
  <c r="K951"/>
  <c r="J953"/>
  <c r="K953"/>
  <c r="J956"/>
  <c r="K956"/>
  <c r="J958"/>
  <c r="K958"/>
  <c r="J962"/>
  <c r="K962"/>
  <c r="J965"/>
  <c r="K965"/>
  <c r="J967"/>
  <c r="K967"/>
  <c r="J969"/>
  <c r="K969"/>
  <c r="J971"/>
  <c r="K971"/>
  <c r="J973"/>
  <c r="K973"/>
  <c r="J975"/>
  <c r="K975"/>
  <c r="J977"/>
  <c r="K977"/>
  <c r="J979"/>
  <c r="K979"/>
  <c r="J981"/>
  <c r="K981"/>
  <c r="J985"/>
  <c r="K985"/>
  <c r="J988"/>
  <c r="K988"/>
  <c r="J993"/>
  <c r="K993"/>
  <c r="J996"/>
  <c r="K996"/>
  <c r="J1000"/>
  <c r="K1000"/>
  <c r="J1002"/>
  <c r="K1002"/>
  <c r="J1004"/>
  <c r="K1004"/>
  <c r="J1006"/>
  <c r="K1006"/>
  <c r="J1008"/>
  <c r="K1008"/>
  <c r="J1010"/>
  <c r="K1010"/>
  <c r="J1013"/>
  <c r="K1013"/>
  <c r="J1015"/>
  <c r="K1015"/>
  <c r="J1018"/>
  <c r="K1018"/>
  <c r="J1020"/>
  <c r="K1020"/>
  <c r="J1022"/>
  <c r="K1022"/>
  <c r="J1024"/>
  <c r="K1024"/>
  <c r="J1026"/>
  <c r="K1026"/>
  <c r="J1028"/>
  <c r="K1028"/>
  <c r="J1031"/>
  <c r="K1031"/>
  <c r="J1033"/>
  <c r="K1033"/>
  <c r="J1035"/>
  <c r="K1035"/>
  <c r="H963" l="1"/>
  <c r="G83" i="5"/>
  <c r="G97"/>
  <c r="G111"/>
  <c r="G130"/>
  <c r="G137"/>
  <c r="G143"/>
  <c r="G160"/>
  <c r="G167"/>
  <c r="G184"/>
  <c r="G199"/>
  <c r="G235"/>
  <c r="G260"/>
  <c r="G279"/>
  <c r="G293"/>
  <c r="G314"/>
  <c r="G338"/>
  <c r="G357"/>
  <c r="G372"/>
  <c r="G388"/>
  <c r="G411"/>
  <c r="G417"/>
  <c r="G433"/>
  <c r="G458"/>
  <c r="G510"/>
  <c r="G541"/>
  <c r="G548"/>
  <c r="G579"/>
  <c r="G592"/>
  <c r="G608"/>
  <c r="G616"/>
  <c r="G632"/>
  <c r="G644"/>
  <c r="G651"/>
  <c r="G679"/>
  <c r="G692"/>
  <c r="G37"/>
  <c r="G81"/>
  <c r="G95"/>
  <c r="G180"/>
  <c r="G190"/>
  <c r="G226"/>
  <c r="G269"/>
  <c r="G318"/>
  <c r="G386"/>
  <c r="G431"/>
  <c r="G451"/>
  <c r="G464"/>
  <c r="G489"/>
  <c r="G495"/>
  <c r="G502"/>
  <c r="G533"/>
  <c r="G590"/>
  <c r="G606"/>
  <c r="G622"/>
  <c r="G640"/>
  <c r="G658"/>
  <c r="G677"/>
  <c r="G22"/>
  <c r="G35"/>
  <c r="G43"/>
  <c r="G64"/>
  <c r="G71"/>
  <c r="G78"/>
  <c r="G87"/>
  <c r="G92"/>
  <c r="G149"/>
  <c r="G178"/>
  <c r="G219"/>
  <c r="G223"/>
  <c r="G244"/>
  <c r="G250"/>
  <c r="G256"/>
  <c r="G266"/>
  <c r="G275"/>
  <c r="G285"/>
  <c r="G291"/>
  <c r="G323"/>
  <c r="G329"/>
  <c r="G334"/>
  <c r="G347"/>
  <c r="G368"/>
  <c r="G376"/>
  <c r="G384"/>
  <c r="G392"/>
  <c r="G422"/>
  <c r="G438"/>
  <c r="G449"/>
  <c r="G477"/>
  <c r="G493"/>
  <c r="G500"/>
  <c r="G505"/>
  <c r="G514"/>
  <c r="G520"/>
  <c r="G519" s="1"/>
  <c r="G531"/>
  <c r="G545"/>
  <c r="G567"/>
  <c r="G588"/>
  <c r="G596"/>
  <c r="G603"/>
  <c r="G612"/>
  <c r="G620"/>
  <c r="G628"/>
  <c r="G635"/>
  <c r="G665"/>
  <c r="G686"/>
  <c r="G696"/>
  <c r="G705"/>
  <c r="G445"/>
  <c r="I446"/>
  <c r="H446"/>
  <c r="G221"/>
  <c r="G479"/>
  <c r="G157"/>
  <c r="G342"/>
  <c r="G361"/>
  <c r="G39"/>
  <c r="G61"/>
  <c r="G104"/>
  <c r="G124"/>
  <c r="G192"/>
  <c r="G271"/>
  <c r="G308"/>
  <c r="G351"/>
  <c r="G363"/>
  <c r="G380"/>
  <c r="G395"/>
  <c r="G425"/>
  <c r="G443"/>
  <c r="G485"/>
  <c r="G535"/>
  <c r="G563"/>
  <c r="G570"/>
  <c r="G585"/>
  <c r="G601"/>
  <c r="G624"/>
  <c r="G661"/>
  <c r="G66"/>
  <c r="G102"/>
  <c r="G141"/>
  <c r="G165"/>
  <c r="G197"/>
  <c r="G209"/>
  <c r="G258"/>
  <c r="G277"/>
  <c r="G325"/>
  <c r="G336"/>
  <c r="G355"/>
  <c r="G370"/>
  <c r="G378"/>
  <c r="G399"/>
  <c r="G470"/>
  <c r="G508"/>
  <c r="G582"/>
  <c r="G599"/>
  <c r="G614"/>
  <c r="G630"/>
  <c r="G667"/>
  <c r="G690"/>
  <c r="G700"/>
  <c r="G16"/>
  <c r="G49"/>
  <c r="G56"/>
  <c r="G85"/>
  <c r="G106"/>
  <c r="G119"/>
  <c r="G126"/>
  <c r="G145"/>
  <c r="G169"/>
  <c r="G175"/>
  <c r="G229"/>
  <c r="G264"/>
  <c r="G273"/>
  <c r="G282"/>
  <c r="G288"/>
  <c r="G321"/>
  <c r="G340"/>
  <c r="G345"/>
  <c r="G359"/>
  <c r="G366"/>
  <c r="G374"/>
  <c r="G382"/>
  <c r="G390"/>
  <c r="G404"/>
  <c r="G420"/>
  <c r="G427"/>
  <c r="G435"/>
  <c r="G447"/>
  <c r="G454"/>
  <c r="G460"/>
  <c r="G481"/>
  <c r="G512"/>
  <c r="G522"/>
  <c r="G529"/>
  <c r="G543"/>
  <c r="G565"/>
  <c r="G594"/>
  <c r="G578" s="1"/>
  <c r="G610"/>
  <c r="G618"/>
  <c r="G626"/>
  <c r="G646"/>
  <c r="G654"/>
  <c r="G663"/>
  <c r="G682"/>
  <c r="G694"/>
  <c r="G20"/>
  <c r="G73"/>
  <c r="G116"/>
  <c r="G173"/>
  <c r="G707"/>
  <c r="G296"/>
  <c r="G300"/>
  <c r="G306"/>
  <c r="G311"/>
  <c r="G397"/>
  <c r="G415"/>
  <c r="G556"/>
  <c r="G560"/>
  <c r="G702"/>
  <c r="G162"/>
  <c r="G194"/>
  <c r="G689"/>
  <c r="G26"/>
  <c r="G113"/>
  <c r="G154"/>
  <c r="G159"/>
  <c r="G68"/>
  <c r="G172"/>
  <c r="G99"/>
  <c r="G186"/>
  <c r="G204"/>
  <c r="G214"/>
  <c r="G31"/>
  <c r="G52"/>
  <c r="G58"/>
  <c r="G89"/>
  <c r="G121"/>
  <c r="G537"/>
  <c r="G550"/>
  <c r="G673"/>
  <c r="H1029" i="4"/>
  <c r="G573" i="5"/>
  <c r="G525"/>
  <c r="G553"/>
  <c r="H811" i="4"/>
  <c r="H810" s="1"/>
  <c r="H805" s="1"/>
  <c r="G177" i="5"/>
  <c r="G365"/>
  <c r="H768" i="4"/>
  <c r="H767" s="1"/>
  <c r="H757" s="1"/>
  <c r="H998"/>
  <c r="H997" s="1"/>
  <c r="H989" s="1"/>
  <c r="H903"/>
  <c r="H874"/>
  <c r="H873" s="1"/>
  <c r="H882"/>
  <c r="H863"/>
  <c r="H844"/>
  <c r="H738"/>
  <c r="H737" s="1"/>
  <c r="H690"/>
  <c r="H636"/>
  <c r="H635" s="1"/>
  <c r="H673"/>
  <c r="H551"/>
  <c r="H616"/>
  <c r="H525"/>
  <c r="H524" s="1"/>
  <c r="H217"/>
  <c r="H514"/>
  <c r="H464"/>
  <c r="H463" s="1"/>
  <c r="H435"/>
  <c r="H427"/>
  <c r="H416"/>
  <c r="H382"/>
  <c r="H361"/>
  <c r="H350"/>
  <c r="H323"/>
  <c r="H257"/>
  <c r="H235"/>
  <c r="H192"/>
  <c r="H183"/>
  <c r="H165"/>
  <c r="H159"/>
  <c r="H144"/>
  <c r="H137" s="1"/>
  <c r="H69"/>
  <c r="H52"/>
  <c r="H28"/>
  <c r="H502"/>
  <c r="H544"/>
  <c r="H608"/>
  <c r="H597"/>
  <c r="H596" s="1"/>
  <c r="H891" l="1"/>
  <c r="G577" i="5"/>
  <c r="G414"/>
  <c r="G643"/>
  <c r="G499"/>
  <c r="G148"/>
  <c r="G42"/>
  <c r="G268"/>
  <c r="G410"/>
  <c r="G213"/>
  <c r="G263"/>
  <c r="G239"/>
  <c r="G19"/>
  <c r="G51"/>
  <c r="G203"/>
  <c r="G153"/>
  <c r="G189"/>
  <c r="G401"/>
  <c r="G15"/>
  <c r="G660"/>
  <c r="G284"/>
  <c r="G685"/>
  <c r="G699"/>
  <c r="G634"/>
  <c r="G77"/>
  <c r="G528"/>
  <c r="G672"/>
  <c r="G80"/>
  <c r="G183"/>
  <c r="G681"/>
  <c r="G653"/>
  <c r="G281"/>
  <c r="G48"/>
  <c r="G639"/>
  <c r="G234"/>
  <c r="G110"/>
  <c r="G182"/>
  <c r="G516"/>
  <c r="G262"/>
  <c r="H843" i="4"/>
  <c r="H833" s="1"/>
  <c r="H872"/>
  <c r="H496"/>
  <c r="H360"/>
  <c r="H234"/>
  <c r="H164"/>
  <c r="H17"/>
  <c r="H543"/>
  <c r="G409" i="5" l="1"/>
  <c r="G671"/>
  <c r="G147"/>
  <c r="G684"/>
  <c r="G576"/>
  <c r="G152"/>
  <c r="G638"/>
  <c r="G648"/>
  <c r="G233"/>
  <c r="G698"/>
  <c r="G25"/>
  <c r="H542" i="4"/>
  <c r="H16"/>
  <c r="G14" i="5" l="1"/>
  <c r="G688"/>
  <c r="G642"/>
  <c r="H1036" i="4"/>
  <c r="D390" i="6"/>
  <c r="F391" i="5"/>
  <c r="I342" i="4"/>
  <c r="I340"/>
  <c r="D389" i="6" l="1"/>
  <c r="G390"/>
  <c r="F390"/>
  <c r="F390" i="5"/>
  <c r="I391"/>
  <c r="H391"/>
  <c r="K342" i="4"/>
  <c r="J342"/>
  <c r="K340"/>
  <c r="J340"/>
  <c r="F389" i="5"/>
  <c r="D388" i="6"/>
  <c r="I387" i="4"/>
  <c r="I281"/>
  <c r="D295" i="6"/>
  <c r="G389" l="1"/>
  <c r="F389"/>
  <c r="D294"/>
  <c r="G295"/>
  <c r="F295"/>
  <c r="D387"/>
  <c r="G388"/>
  <c r="F388"/>
  <c r="H390" i="5"/>
  <c r="I390"/>
  <c r="F388"/>
  <c r="H389"/>
  <c r="I389"/>
  <c r="K387" i="4"/>
  <c r="J387"/>
  <c r="K281"/>
  <c r="J281"/>
  <c r="F322" i="5"/>
  <c r="I101" i="4"/>
  <c r="F450" i="5"/>
  <c r="I394" i="4"/>
  <c r="G387" i="6" l="1"/>
  <c r="F387"/>
  <c r="F294"/>
  <c r="G294"/>
  <c r="H388" i="5"/>
  <c r="I388"/>
  <c r="F449"/>
  <c r="H450"/>
  <c r="I450"/>
  <c r="F321"/>
  <c r="H322"/>
  <c r="I322"/>
  <c r="K101" i="4"/>
  <c r="J101"/>
  <c r="K394"/>
  <c r="J394"/>
  <c r="D378" i="6"/>
  <c r="F105" i="5"/>
  <c r="D60" i="6"/>
  <c r="D59" l="1"/>
  <c r="F60"/>
  <c r="G60"/>
  <c r="F378"/>
  <c r="G378"/>
  <c r="H321" i="5"/>
  <c r="I321"/>
  <c r="F104"/>
  <c r="I105"/>
  <c r="H105"/>
  <c r="H449"/>
  <c r="I449"/>
  <c r="I392" i="4"/>
  <c r="I364"/>
  <c r="I383"/>
  <c r="I385"/>
  <c r="I396"/>
  <c r="I389"/>
  <c r="F471" i="5"/>
  <c r="I408" i="4"/>
  <c r="I406"/>
  <c r="I402"/>
  <c r="I400"/>
  <c r="I398"/>
  <c r="I404"/>
  <c r="I419"/>
  <c r="I517"/>
  <c r="I428"/>
  <c r="I421"/>
  <c r="I417"/>
  <c r="I471"/>
  <c r="I469"/>
  <c r="I376"/>
  <c r="I374"/>
  <c r="I372"/>
  <c r="I370"/>
  <c r="I368"/>
  <c r="I366"/>
  <c r="I362"/>
  <c r="F59" i="6" l="1"/>
  <c r="G59"/>
  <c r="H471" i="5"/>
  <c r="I471"/>
  <c r="I104"/>
  <c r="H104"/>
  <c r="K374" i="4"/>
  <c r="J374"/>
  <c r="K402"/>
  <c r="J402"/>
  <c r="K362"/>
  <c r="J362"/>
  <c r="K471"/>
  <c r="J471"/>
  <c r="K368"/>
  <c r="J368"/>
  <c r="K376"/>
  <c r="J376"/>
  <c r="K421"/>
  <c r="J421"/>
  <c r="K404"/>
  <c r="J404"/>
  <c r="K406"/>
  <c r="J406"/>
  <c r="K396"/>
  <c r="J396"/>
  <c r="K392"/>
  <c r="J392"/>
  <c r="K417"/>
  <c r="J417"/>
  <c r="K364"/>
  <c r="J364"/>
  <c r="K366"/>
  <c r="J366"/>
  <c r="K419"/>
  <c r="J419"/>
  <c r="K389"/>
  <c r="J389"/>
  <c r="K372"/>
  <c r="J372"/>
  <c r="K517"/>
  <c r="J517"/>
  <c r="K400"/>
  <c r="J400"/>
  <c r="K383"/>
  <c r="J383"/>
  <c r="K370"/>
  <c r="J370"/>
  <c r="K469"/>
  <c r="J469"/>
  <c r="K428"/>
  <c r="J428"/>
  <c r="K398"/>
  <c r="J398"/>
  <c r="K408"/>
  <c r="J408"/>
  <c r="K385"/>
  <c r="J385"/>
  <c r="D67" i="6"/>
  <c r="D58"/>
  <c r="F448" i="5"/>
  <c r="D487" i="6"/>
  <c r="I129" i="4"/>
  <c r="D485" i="6"/>
  <c r="I127" i="4"/>
  <c r="F487" i="6" l="1"/>
  <c r="G487"/>
  <c r="F67"/>
  <c r="G67"/>
  <c r="G485"/>
  <c r="F485"/>
  <c r="D57"/>
  <c r="G58"/>
  <c r="F58"/>
  <c r="F447" i="5"/>
  <c r="H448"/>
  <c r="I448"/>
  <c r="K129" i="4"/>
  <c r="J129"/>
  <c r="K127"/>
  <c r="J127"/>
  <c r="F142" i="5"/>
  <c r="F144"/>
  <c r="I348" i="4"/>
  <c r="I346"/>
  <c r="F82" i="5"/>
  <c r="I94" i="4"/>
  <c r="I870"/>
  <c r="I984"/>
  <c r="G57" i="6" l="1"/>
  <c r="F57"/>
  <c r="H82" i="5"/>
  <c r="I82"/>
  <c r="F141"/>
  <c r="H142"/>
  <c r="I142"/>
  <c r="F143"/>
  <c r="H144"/>
  <c r="I144"/>
  <c r="H447"/>
  <c r="I447"/>
  <c r="K94" i="4"/>
  <c r="J94"/>
  <c r="I869"/>
  <c r="K870"/>
  <c r="J870"/>
  <c r="K348"/>
  <c r="J348"/>
  <c r="K984"/>
  <c r="J984"/>
  <c r="K346"/>
  <c r="J346"/>
  <c r="D27" i="6"/>
  <c r="D382"/>
  <c r="F664" i="5"/>
  <c r="F396"/>
  <c r="D477" i="6"/>
  <c r="I139" i="4"/>
  <c r="D381" i="6" l="1"/>
  <c r="F382"/>
  <c r="G382"/>
  <c r="D476"/>
  <c r="G477"/>
  <c r="F477"/>
  <c r="F27"/>
  <c r="G27"/>
  <c r="I143" i="5"/>
  <c r="H143"/>
  <c r="I664"/>
  <c r="H664"/>
  <c r="F395"/>
  <c r="H396"/>
  <c r="I396"/>
  <c r="I141"/>
  <c r="H141"/>
  <c r="K139" i="4"/>
  <c r="J139"/>
  <c r="I868"/>
  <c r="K869"/>
  <c r="J869"/>
  <c r="I134"/>
  <c r="D519" i="6"/>
  <c r="F150" i="5"/>
  <c r="D486" i="6"/>
  <c r="I179" i="4"/>
  <c r="I177"/>
  <c r="F326" i="5"/>
  <c r="I295" i="4"/>
  <c r="D297" i="6"/>
  <c r="I293" i="4"/>
  <c r="I175"/>
  <c r="F191" i="5"/>
  <c r="I173" i="4"/>
  <c r="D56" i="6"/>
  <c r="I910" i="4"/>
  <c r="I157"/>
  <c r="D386" i="6"/>
  <c r="I338" i="4"/>
  <c r="I336"/>
  <c r="I334"/>
  <c r="I332"/>
  <c r="G486" i="6" l="1"/>
  <c r="F486"/>
  <c r="G381"/>
  <c r="F381"/>
  <c r="D385"/>
  <c r="G386"/>
  <c r="F386"/>
  <c r="D296"/>
  <c r="G297"/>
  <c r="F297"/>
  <c r="F56"/>
  <c r="G56"/>
  <c r="G519"/>
  <c r="F519"/>
  <c r="F476"/>
  <c r="G476"/>
  <c r="F325" i="5"/>
  <c r="H326"/>
  <c r="I326"/>
  <c r="H150"/>
  <c r="I150"/>
  <c r="H395"/>
  <c r="I395"/>
  <c r="I191"/>
  <c r="H191"/>
  <c r="K338" i="4"/>
  <c r="J338"/>
  <c r="K177"/>
  <c r="J177"/>
  <c r="K334"/>
  <c r="J334"/>
  <c r="K157"/>
  <c r="J157"/>
  <c r="K295"/>
  <c r="J295"/>
  <c r="K179"/>
  <c r="J179"/>
  <c r="I133"/>
  <c r="K134"/>
  <c r="J134"/>
  <c r="K332"/>
  <c r="J332"/>
  <c r="K173"/>
  <c r="J173"/>
  <c r="K293"/>
  <c r="J293"/>
  <c r="K868"/>
  <c r="J868"/>
  <c r="K336"/>
  <c r="J336"/>
  <c r="K910"/>
  <c r="J910"/>
  <c r="K175"/>
  <c r="J175"/>
  <c r="D395" i="6"/>
  <c r="F383" i="5"/>
  <c r="F387"/>
  <c r="D249" i="6"/>
  <c r="F200" i="5"/>
  <c r="D484" i="6"/>
  <c r="F176" i="5"/>
  <c r="F377"/>
  <c r="D380" i="6"/>
  <c r="F324" i="5"/>
  <c r="D518" i="6"/>
  <c r="F375" i="5"/>
  <c r="F151"/>
  <c r="D376" i="6"/>
  <c r="D299"/>
  <c r="D374"/>
  <c r="F198" i="5"/>
  <c r="D393" i="6"/>
  <c r="F193" i="5"/>
  <c r="F385" i="6" l="1"/>
  <c r="G385"/>
  <c r="D373"/>
  <c r="F374"/>
  <c r="G374"/>
  <c r="G249"/>
  <c r="F249"/>
  <c r="D298"/>
  <c r="G299"/>
  <c r="F299"/>
  <c r="F380"/>
  <c r="G380"/>
  <c r="D394"/>
  <c r="G395"/>
  <c r="F395"/>
  <c r="D517"/>
  <c r="F518"/>
  <c r="G518"/>
  <c r="F393"/>
  <c r="G393"/>
  <c r="D375"/>
  <c r="F376"/>
  <c r="G376"/>
  <c r="F484"/>
  <c r="G484"/>
  <c r="G296"/>
  <c r="F296"/>
  <c r="F323" i="5"/>
  <c r="H324"/>
  <c r="I324"/>
  <c r="I383"/>
  <c r="H383"/>
  <c r="F192"/>
  <c r="H193"/>
  <c r="I193"/>
  <c r="F386"/>
  <c r="H387"/>
  <c r="I387"/>
  <c r="I176"/>
  <c r="H176"/>
  <c r="H325"/>
  <c r="I325"/>
  <c r="F374"/>
  <c r="H375"/>
  <c r="I375"/>
  <c r="F376"/>
  <c r="H377"/>
  <c r="I377"/>
  <c r="F197"/>
  <c r="H198"/>
  <c r="I198"/>
  <c r="F149"/>
  <c r="I151"/>
  <c r="H151"/>
  <c r="F199"/>
  <c r="H200"/>
  <c r="I200"/>
  <c r="I132" i="4"/>
  <c r="K133"/>
  <c r="J133"/>
  <c r="I358"/>
  <c r="I330"/>
  <c r="I328"/>
  <c r="I326"/>
  <c r="I324"/>
  <c r="D372" i="6"/>
  <c r="D370"/>
  <c r="D368"/>
  <c r="D366"/>
  <c r="F373" i="5"/>
  <c r="D365" i="6" l="1"/>
  <c r="F366"/>
  <c r="G366"/>
  <c r="G373"/>
  <c r="F373"/>
  <c r="G375"/>
  <c r="F375"/>
  <c r="G394"/>
  <c r="F394"/>
  <c r="D371"/>
  <c r="G372"/>
  <c r="F372"/>
  <c r="D369"/>
  <c r="F370"/>
  <c r="G370"/>
  <c r="D367"/>
  <c r="F368"/>
  <c r="G368"/>
  <c r="F517"/>
  <c r="G517"/>
  <c r="F298"/>
  <c r="G298"/>
  <c r="F372" i="5"/>
  <c r="I373"/>
  <c r="H373"/>
  <c r="I199"/>
  <c r="H199"/>
  <c r="H374"/>
  <c r="I374"/>
  <c r="H149"/>
  <c r="I149"/>
  <c r="I386"/>
  <c r="H386"/>
  <c r="H323"/>
  <c r="I323"/>
  <c r="I376"/>
  <c r="H376"/>
  <c r="H197"/>
  <c r="I197"/>
  <c r="I192"/>
  <c r="H192"/>
  <c r="K330" i="4"/>
  <c r="J330"/>
  <c r="K132"/>
  <c r="J132"/>
  <c r="K328"/>
  <c r="J328"/>
  <c r="K326"/>
  <c r="J326"/>
  <c r="K324"/>
  <c r="J324"/>
  <c r="I357"/>
  <c r="K358"/>
  <c r="J358"/>
  <c r="F369" i="5"/>
  <c r="F371"/>
  <c r="D356" i="6"/>
  <c r="F367" i="5"/>
  <c r="G369" i="6" l="1"/>
  <c r="F369"/>
  <c r="F356"/>
  <c r="G356"/>
  <c r="F365"/>
  <c r="G365"/>
  <c r="G371"/>
  <c r="F371"/>
  <c r="G367"/>
  <c r="F367"/>
  <c r="F366" i="5"/>
  <c r="H367"/>
  <c r="I367"/>
  <c r="F368"/>
  <c r="H369"/>
  <c r="I369"/>
  <c r="I372"/>
  <c r="H372"/>
  <c r="F370"/>
  <c r="I371"/>
  <c r="H371"/>
  <c r="I356" i="4"/>
  <c r="K357"/>
  <c r="J357"/>
  <c r="F353" i="5"/>
  <c r="F352"/>
  <c r="I285" i="4"/>
  <c r="D492" i="6"/>
  <c r="G492" l="1"/>
  <c r="F492"/>
  <c r="I353" i="5"/>
  <c r="H353"/>
  <c r="H352"/>
  <c r="I352"/>
  <c r="I368"/>
  <c r="H368"/>
  <c r="H370"/>
  <c r="I370"/>
  <c r="I366"/>
  <c r="H366"/>
  <c r="K356" i="4"/>
  <c r="J356"/>
  <c r="K285"/>
  <c r="J285"/>
  <c r="F156" i="5"/>
  <c r="D305" i="6"/>
  <c r="D306"/>
  <c r="F305" l="1"/>
  <c r="G305"/>
  <c r="F306"/>
  <c r="G306"/>
  <c r="I156" i="5"/>
  <c r="H156"/>
  <c r="I291" i="4"/>
  <c r="I289"/>
  <c r="K291" l="1"/>
  <c r="J291"/>
  <c r="K289"/>
  <c r="J289"/>
  <c r="F309" i="5"/>
  <c r="F312"/>
  <c r="D344" i="6"/>
  <c r="D347"/>
  <c r="I142" i="4"/>
  <c r="D198" i="6"/>
  <c r="I473" i="4"/>
  <c r="D197" i="6" l="1"/>
  <c r="G198"/>
  <c r="F198"/>
  <c r="G344"/>
  <c r="F344"/>
  <c r="F347"/>
  <c r="G347"/>
  <c r="I312" i="5"/>
  <c r="H312"/>
  <c r="I309"/>
  <c r="H309"/>
  <c r="K142" i="4"/>
  <c r="J142"/>
  <c r="K473"/>
  <c r="J473"/>
  <c r="D494" i="6"/>
  <c r="D491"/>
  <c r="F155" i="5"/>
  <c r="F158"/>
  <c r="F589"/>
  <c r="I138" i="4"/>
  <c r="G197" i="6" l="1"/>
  <c r="F197"/>
  <c r="D490"/>
  <c r="G491"/>
  <c r="F491"/>
  <c r="D493"/>
  <c r="G494"/>
  <c r="F494"/>
  <c r="F154" i="5"/>
  <c r="H155"/>
  <c r="I155"/>
  <c r="F157"/>
  <c r="H158"/>
  <c r="I158"/>
  <c r="F588"/>
  <c r="H589"/>
  <c r="I589"/>
  <c r="K138" i="4"/>
  <c r="J138"/>
  <c r="F153" i="5"/>
  <c r="I283" i="4"/>
  <c r="D213" i="6"/>
  <c r="I782" i="4"/>
  <c r="I780"/>
  <c r="D120" i="6"/>
  <c r="I1005" i="4"/>
  <c r="I1003"/>
  <c r="D23" i="6"/>
  <c r="I861" i="4"/>
  <c r="I859"/>
  <c r="G120" i="6" l="1"/>
  <c r="F120"/>
  <c r="G213"/>
  <c r="F213"/>
  <c r="F493"/>
  <c r="G493"/>
  <c r="G490"/>
  <c r="F490"/>
  <c r="G23"/>
  <c r="F23"/>
  <c r="H157" i="5"/>
  <c r="I157"/>
  <c r="H154"/>
  <c r="I154"/>
  <c r="H153"/>
  <c r="I153"/>
  <c r="H588"/>
  <c r="I588"/>
  <c r="K859" i="4"/>
  <c r="J859"/>
  <c r="K1005"/>
  <c r="J1005"/>
  <c r="K1003"/>
  <c r="J1003"/>
  <c r="K782"/>
  <c r="J782"/>
  <c r="K780"/>
  <c r="J780"/>
  <c r="K861"/>
  <c r="J861"/>
  <c r="K283"/>
  <c r="J283"/>
  <c r="F507" i="5"/>
  <c r="F587"/>
  <c r="F504"/>
  <c r="F424"/>
  <c r="D20" i="6"/>
  <c r="F419" i="5"/>
  <c r="D301" i="6"/>
  <c r="F328" i="5"/>
  <c r="D210" i="6"/>
  <c r="F584" i="5"/>
  <c r="D117" i="6"/>
  <c r="I823" i="4"/>
  <c r="I821"/>
  <c r="I946"/>
  <c r="I412"/>
  <c r="I448"/>
  <c r="I446"/>
  <c r="I181"/>
  <c r="D401" i="6"/>
  <c r="I671" i="4"/>
  <c r="I614"/>
  <c r="F313" i="5"/>
  <c r="I659" i="4"/>
  <c r="I114"/>
  <c r="I109"/>
  <c r="D212" i="6"/>
  <c r="I467" i="4"/>
  <c r="D119" i="6"/>
  <c r="I425" i="4"/>
  <c r="F421" i="5"/>
  <c r="I380" i="4"/>
  <c r="I299"/>
  <c r="D211" i="6" l="1"/>
  <c r="F212"/>
  <c r="G212"/>
  <c r="F210"/>
  <c r="G210"/>
  <c r="F20"/>
  <c r="G20"/>
  <c r="G401"/>
  <c r="F401"/>
  <c r="G117"/>
  <c r="F117"/>
  <c r="D300"/>
  <c r="G301"/>
  <c r="F301"/>
  <c r="D118"/>
  <c r="F119"/>
  <c r="G119"/>
  <c r="H507" i="5"/>
  <c r="I507"/>
  <c r="H421"/>
  <c r="I421"/>
  <c r="F311"/>
  <c r="I313"/>
  <c r="H313"/>
  <c r="H584"/>
  <c r="I584"/>
  <c r="H419"/>
  <c r="I419"/>
  <c r="H587"/>
  <c r="I587"/>
  <c r="H504"/>
  <c r="I504"/>
  <c r="F327"/>
  <c r="H328"/>
  <c r="I328"/>
  <c r="I424"/>
  <c r="H424"/>
  <c r="K299" i="4"/>
  <c r="J299"/>
  <c r="K114"/>
  <c r="J114"/>
  <c r="K823"/>
  <c r="J823"/>
  <c r="K380"/>
  <c r="J380"/>
  <c r="K467"/>
  <c r="J467"/>
  <c r="K659"/>
  <c r="J659"/>
  <c r="K412"/>
  <c r="J412"/>
  <c r="K448"/>
  <c r="J448"/>
  <c r="K446"/>
  <c r="J446"/>
  <c r="K671"/>
  <c r="J671"/>
  <c r="K425"/>
  <c r="J425"/>
  <c r="K109"/>
  <c r="J109"/>
  <c r="K614"/>
  <c r="J614"/>
  <c r="K821"/>
  <c r="J821"/>
  <c r="K181"/>
  <c r="J181"/>
  <c r="K946"/>
  <c r="J946"/>
  <c r="F492" i="5"/>
  <c r="D106" i="6"/>
  <c r="F196" i="5"/>
  <c r="F455"/>
  <c r="F420"/>
  <c r="F195"/>
  <c r="D192" i="6"/>
  <c r="F609" i="5"/>
  <c r="D398" i="6"/>
  <c r="D482"/>
  <c r="D52"/>
  <c r="F607" i="5"/>
  <c r="D190" i="6"/>
  <c r="F364" i="5"/>
  <c r="D50" i="6"/>
  <c r="F542" i="5"/>
  <c r="F544"/>
  <c r="D320" i="6"/>
  <c r="D483"/>
  <c r="D348"/>
  <c r="F586" i="5"/>
  <c r="D619" i="6"/>
  <c r="F146" i="5"/>
  <c r="F506"/>
  <c r="D22" i="6"/>
  <c r="I205" i="4"/>
  <c r="I745"/>
  <c r="D105" i="6" l="1"/>
  <c r="F106"/>
  <c r="G106"/>
  <c r="G211"/>
  <c r="F211"/>
  <c r="G619"/>
  <c r="F619"/>
  <c r="G482"/>
  <c r="F482"/>
  <c r="D346"/>
  <c r="F348"/>
  <c r="G348"/>
  <c r="D21"/>
  <c r="G22"/>
  <c r="F22"/>
  <c r="D189"/>
  <c r="G190"/>
  <c r="F190"/>
  <c r="D397"/>
  <c r="G398"/>
  <c r="F398"/>
  <c r="D319"/>
  <c r="F320"/>
  <c r="G320"/>
  <c r="F118"/>
  <c r="G118"/>
  <c r="F483"/>
  <c r="G483"/>
  <c r="D49"/>
  <c r="F50"/>
  <c r="G50"/>
  <c r="D51"/>
  <c r="G52"/>
  <c r="F52"/>
  <c r="D191"/>
  <c r="F192"/>
  <c r="G192"/>
  <c r="F300"/>
  <c r="G300"/>
  <c r="F606" i="5"/>
  <c r="H607"/>
  <c r="I607"/>
  <c r="F454"/>
  <c r="H455"/>
  <c r="I455"/>
  <c r="H327"/>
  <c r="I327"/>
  <c r="F491"/>
  <c r="H492"/>
  <c r="I492"/>
  <c r="H311"/>
  <c r="I311"/>
  <c r="F363"/>
  <c r="I364"/>
  <c r="H364"/>
  <c r="I195"/>
  <c r="H195"/>
  <c r="F505"/>
  <c r="H506"/>
  <c r="I506"/>
  <c r="F541"/>
  <c r="H542"/>
  <c r="I542"/>
  <c r="F608"/>
  <c r="H609"/>
  <c r="I609"/>
  <c r="F585"/>
  <c r="H586"/>
  <c r="I586"/>
  <c r="F543"/>
  <c r="I544"/>
  <c r="H544"/>
  <c r="I420"/>
  <c r="H420"/>
  <c r="F145"/>
  <c r="H146"/>
  <c r="I146"/>
  <c r="H196"/>
  <c r="I196"/>
  <c r="K745" i="4"/>
  <c r="J745"/>
  <c r="K205"/>
  <c r="J205"/>
  <c r="F194" i="5"/>
  <c r="D81" i="6"/>
  <c r="D481"/>
  <c r="F335" i="5"/>
  <c r="D531" i="6"/>
  <c r="F697" i="5"/>
  <c r="F227"/>
  <c r="D423" i="6"/>
  <c r="D80" l="1"/>
  <c r="G81"/>
  <c r="F81"/>
  <c r="G49"/>
  <c r="F49"/>
  <c r="G21"/>
  <c r="F21"/>
  <c r="F105"/>
  <c r="G105"/>
  <c r="G481"/>
  <c r="F481"/>
  <c r="G319"/>
  <c r="F319"/>
  <c r="F346"/>
  <c r="G346"/>
  <c r="F423"/>
  <c r="G423"/>
  <c r="F191"/>
  <c r="G191"/>
  <c r="D396"/>
  <c r="F397"/>
  <c r="G397"/>
  <c r="D530"/>
  <c r="G531"/>
  <c r="F531"/>
  <c r="G51"/>
  <c r="F51"/>
  <c r="F189"/>
  <c r="G189"/>
  <c r="H543" i="5"/>
  <c r="I543"/>
  <c r="I505"/>
  <c r="H505"/>
  <c r="F334"/>
  <c r="H335"/>
  <c r="I335"/>
  <c r="I145"/>
  <c r="H145"/>
  <c r="H585"/>
  <c r="I585"/>
  <c r="H454"/>
  <c r="I454"/>
  <c r="I194"/>
  <c r="H194"/>
  <c r="I608"/>
  <c r="H608"/>
  <c r="H491"/>
  <c r="I491"/>
  <c r="H606"/>
  <c r="I606"/>
  <c r="H227"/>
  <c r="I227"/>
  <c r="F696"/>
  <c r="I697"/>
  <c r="H697"/>
  <c r="H541"/>
  <c r="I541"/>
  <c r="I363"/>
  <c r="H363"/>
  <c r="I465" i="4"/>
  <c r="I423"/>
  <c r="F80" i="6" l="1"/>
  <c r="G80"/>
  <c r="F530"/>
  <c r="G530"/>
  <c r="G396"/>
  <c r="F396"/>
  <c r="I696" i="5"/>
  <c r="H696"/>
  <c r="I334"/>
  <c r="H334"/>
  <c r="K465" i="4"/>
  <c r="J465"/>
  <c r="I416"/>
  <c r="K423"/>
  <c r="J423"/>
  <c r="F503" i="5"/>
  <c r="D209" i="6"/>
  <c r="F583" i="5"/>
  <c r="D116" i="6"/>
  <c r="I944" i="4"/>
  <c r="D208" i="6" l="1"/>
  <c r="F209"/>
  <c r="G209"/>
  <c r="D115"/>
  <c r="G116"/>
  <c r="F116"/>
  <c r="F582" i="5"/>
  <c r="H583"/>
  <c r="I583"/>
  <c r="F502"/>
  <c r="I503"/>
  <c r="H503"/>
  <c r="K944" i="4"/>
  <c r="J944"/>
  <c r="K416"/>
  <c r="J416"/>
  <c r="D104" i="6"/>
  <c r="F490" i="5"/>
  <c r="I743" i="4"/>
  <c r="F208" i="6" l="1"/>
  <c r="G208"/>
  <c r="D103"/>
  <c r="F104"/>
  <c r="G104"/>
  <c r="F115"/>
  <c r="G115"/>
  <c r="F489" i="5"/>
  <c r="H490"/>
  <c r="I490"/>
  <c r="I502"/>
  <c r="H502"/>
  <c r="H582"/>
  <c r="I582"/>
  <c r="K743" i="4"/>
  <c r="J743"/>
  <c r="F695" i="5"/>
  <c r="D529" i="6"/>
  <c r="I262" i="4"/>
  <c r="F289" i="5"/>
  <c r="I260" i="4"/>
  <c r="D39" i="6"/>
  <c r="I866" i="4"/>
  <c r="I1027"/>
  <c r="I1025"/>
  <c r="F564" i="5"/>
  <c r="D96" i="6"/>
  <c r="I970" i="4"/>
  <c r="I968"/>
  <c r="D221" i="6"/>
  <c r="I477" i="4"/>
  <c r="F623" i="5"/>
  <c r="I475" i="4"/>
  <c r="I351"/>
  <c r="D290" i="6"/>
  <c r="I105" i="4"/>
  <c r="F107" i="5"/>
  <c r="D449" i="6"/>
  <c r="I682" i="4"/>
  <c r="I222"/>
  <c r="I436"/>
  <c r="D155" i="6"/>
  <c r="D90"/>
  <c r="I303" i="4"/>
  <c r="I19"/>
  <c r="F18" i="5"/>
  <c r="F693"/>
  <c r="I741" i="4"/>
  <c r="I120"/>
  <c r="F131" i="5"/>
  <c r="F228"/>
  <c r="I629" i="4"/>
  <c r="I633"/>
  <c r="D311" i="6"/>
  <c r="F140" i="5"/>
  <c r="I590" i="4"/>
  <c r="I692"/>
  <c r="I688"/>
  <c r="I575"/>
  <c r="I344"/>
  <c r="I948"/>
  <c r="D512" i="6"/>
  <c r="F53" i="5"/>
  <c r="I667" i="4"/>
  <c r="I650"/>
  <c r="D535" i="6"/>
  <c r="I761" i="4"/>
  <c r="I759"/>
  <c r="I584"/>
  <c r="I669"/>
  <c r="I610"/>
  <c r="I171"/>
  <c r="I642"/>
  <c r="I64"/>
  <c r="I570"/>
  <c r="F691" i="5"/>
  <c r="F86"/>
  <c r="I966" i="4"/>
  <c r="F540" i="5"/>
  <c r="D589" i="6"/>
  <c r="I1034" i="4"/>
  <c r="I1032"/>
  <c r="I952"/>
  <c r="I950"/>
  <c r="I674"/>
  <c r="D631" i="6"/>
  <c r="I588" i="4"/>
  <c r="I118"/>
  <c r="I577"/>
  <c r="I808"/>
  <c r="I980"/>
  <c r="I665"/>
  <c r="D335" i="6"/>
  <c r="D562"/>
  <c r="I125" i="4"/>
  <c r="I655"/>
  <c r="I653"/>
  <c r="I648"/>
  <c r="I581"/>
  <c r="D560" i="6"/>
  <c r="I646" i="4"/>
  <c r="D597" i="6"/>
  <c r="I701" i="4"/>
  <c r="I264"/>
  <c r="I713"/>
  <c r="I703"/>
  <c r="I715"/>
  <c r="I709"/>
  <c r="I706"/>
  <c r="D350" i="6"/>
  <c r="I661" i="4"/>
  <c r="D345" i="6"/>
  <c r="I657" i="4"/>
  <c r="I644"/>
  <c r="I268"/>
  <c r="I266"/>
  <c r="D329" i="6"/>
  <c r="I258" i="4"/>
  <c r="I276"/>
  <c r="I573"/>
  <c r="I87"/>
  <c r="F482" i="5"/>
  <c r="I936" i="4"/>
  <c r="F708" i="5"/>
  <c r="I755" i="4"/>
  <c r="I748"/>
  <c r="I730"/>
  <c r="D623" i="6"/>
  <c r="I568" i="4"/>
  <c r="I803"/>
  <c r="I753"/>
  <c r="I640"/>
  <c r="I586"/>
  <c r="D621" i="6"/>
  <c r="I726" i="4"/>
  <c r="I728"/>
  <c r="I1007"/>
  <c r="I942"/>
  <c r="I940"/>
  <c r="D100" i="6"/>
  <c r="I938" i="4"/>
  <c r="D98" i="6"/>
  <c r="I934" i="4"/>
  <c r="F382" i="5"/>
  <c r="D447" i="6"/>
  <c r="F400" i="5"/>
  <c r="D613" i="6"/>
  <c r="D607"/>
  <c r="F704" i="5"/>
  <c r="I684" i="4"/>
  <c r="F171" i="5"/>
  <c r="F170"/>
  <c r="I602" i="4"/>
  <c r="I600"/>
  <c r="I637"/>
  <c r="I626"/>
  <c r="I624"/>
  <c r="I622"/>
  <c r="I620"/>
  <c r="I617"/>
  <c r="D438" i="6"/>
  <c r="F669" i="5"/>
  <c r="I983" i="4"/>
  <c r="I612"/>
  <c r="I230"/>
  <c r="I70"/>
  <c r="I663"/>
  <c r="I123"/>
  <c r="I1009"/>
  <c r="I957"/>
  <c r="I932"/>
  <c r="I724"/>
  <c r="I721"/>
  <c r="I719"/>
  <c r="I546"/>
  <c r="I912"/>
  <c r="I897"/>
  <c r="I904"/>
  <c r="I698"/>
  <c r="I694"/>
  <c r="I696"/>
  <c r="I678"/>
  <c r="F676" i="5"/>
  <c r="I522" i="4"/>
  <c r="I515"/>
  <c r="I964"/>
  <c r="I1021"/>
  <c r="D164" i="6"/>
  <c r="I1019" i="4"/>
  <c r="I278"/>
  <c r="I202"/>
  <c r="I193"/>
  <c r="D457" i="6"/>
  <c r="F63" i="5"/>
  <c r="F62"/>
  <c r="D206" i="6"/>
  <c r="D234"/>
  <c r="D259"/>
  <c r="D302"/>
  <c r="D312"/>
  <c r="D439"/>
  <c r="D441"/>
  <c r="D601"/>
  <c r="D593"/>
  <c r="F511" i="5"/>
  <c r="D79" i="6"/>
  <c r="F474" i="5"/>
  <c r="F473" s="1"/>
  <c r="F459"/>
  <c r="F633"/>
  <c r="F605"/>
  <c r="F627"/>
  <c r="F581"/>
  <c r="F261"/>
  <c r="F402"/>
  <c r="F67"/>
  <c r="F60"/>
  <c r="F55"/>
  <c r="F652"/>
  <c r="F636"/>
  <c r="F571"/>
  <c r="F393"/>
  <c r="F344"/>
  <c r="F341"/>
  <c r="D317" i="6"/>
  <c r="F283" i="5"/>
  <c r="F280"/>
  <c r="F278"/>
  <c r="F276"/>
  <c r="F272"/>
  <c r="F270"/>
  <c r="F265"/>
  <c r="F238"/>
  <c r="F236"/>
  <c r="F224"/>
  <c r="F164"/>
  <c r="F112"/>
  <c r="D479" i="6"/>
  <c r="D430"/>
  <c r="D272"/>
  <c r="D269"/>
  <c r="F46" i="5"/>
  <c r="F40"/>
  <c r="F34"/>
  <c r="F33"/>
  <c r="F32"/>
  <c r="F24"/>
  <c r="F21"/>
  <c r="I40" i="4"/>
  <c r="I42"/>
  <c r="I47"/>
  <c r="I53"/>
  <c r="I55"/>
  <c r="I57"/>
  <c r="I60"/>
  <c r="I67"/>
  <c r="I72"/>
  <c r="I74"/>
  <c r="I76"/>
  <c r="I80"/>
  <c r="I82"/>
  <c r="I84"/>
  <c r="I90"/>
  <c r="I96"/>
  <c r="D480" i="6"/>
  <c r="I99" i="4"/>
  <c r="I103"/>
  <c r="D584" i="6"/>
  <c r="I147" i="4"/>
  <c r="I150"/>
  <c r="I152"/>
  <c r="I155"/>
  <c r="I160"/>
  <c r="I162"/>
  <c r="I166"/>
  <c r="I168"/>
  <c r="I184"/>
  <c r="I186"/>
  <c r="I190"/>
  <c r="I198"/>
  <c r="I200"/>
  <c r="I209"/>
  <c r="I213"/>
  <c r="I215"/>
  <c r="I218"/>
  <c r="I220"/>
  <c r="I224"/>
  <c r="I226"/>
  <c r="I228"/>
  <c r="F257" i="5"/>
  <c r="I236" i="4"/>
  <c r="I238"/>
  <c r="I241"/>
  <c r="I243"/>
  <c r="I245"/>
  <c r="I247"/>
  <c r="I249"/>
  <c r="I252"/>
  <c r="I255"/>
  <c r="I270"/>
  <c r="I272"/>
  <c r="I297"/>
  <c r="I308"/>
  <c r="I310"/>
  <c r="I312"/>
  <c r="I314"/>
  <c r="I317"/>
  <c r="I319"/>
  <c r="I321"/>
  <c r="I354"/>
  <c r="I378"/>
  <c r="I410"/>
  <c r="I431"/>
  <c r="I433"/>
  <c r="I439"/>
  <c r="I441"/>
  <c r="I450"/>
  <c r="I452"/>
  <c r="D140" i="6"/>
  <c r="I457" i="4"/>
  <c r="I459"/>
  <c r="I461"/>
  <c r="I479"/>
  <c r="I481"/>
  <c r="I483"/>
  <c r="I487"/>
  <c r="I490"/>
  <c r="I494"/>
  <c r="I498"/>
  <c r="I500"/>
  <c r="I503"/>
  <c r="I505"/>
  <c r="I508"/>
  <c r="I510"/>
  <c r="I512"/>
  <c r="I526"/>
  <c r="I530"/>
  <c r="I535"/>
  <c r="I539"/>
  <c r="I552"/>
  <c r="I561"/>
  <c r="I563"/>
  <c r="F70" i="5"/>
  <c r="I579" i="4"/>
  <c r="I606"/>
  <c r="I676"/>
  <c r="I735"/>
  <c r="I739"/>
  <c r="I765"/>
  <c r="I769"/>
  <c r="I771"/>
  <c r="F591" i="5"/>
  <c r="I775" i="4"/>
  <c r="I777"/>
  <c r="I784"/>
  <c r="I786"/>
  <c r="I788"/>
  <c r="I790"/>
  <c r="I793"/>
  <c r="I795"/>
  <c r="I797"/>
  <c r="I800"/>
  <c r="I812"/>
  <c r="I814"/>
  <c r="I816"/>
  <c r="I825"/>
  <c r="I828"/>
  <c r="I831"/>
  <c r="I836"/>
  <c r="I838"/>
  <c r="I841"/>
  <c r="I845"/>
  <c r="I847"/>
  <c r="I849"/>
  <c r="I851"/>
  <c r="I853"/>
  <c r="I857"/>
  <c r="I864"/>
  <c r="I875"/>
  <c r="I877"/>
  <c r="I880"/>
  <c r="D436" i="6"/>
  <c r="I885" i="4"/>
  <c r="I889"/>
  <c r="I893"/>
  <c r="I900"/>
  <c r="I906"/>
  <c r="I915"/>
  <c r="I917"/>
  <c r="I919"/>
  <c r="G474" i="5" s="1"/>
  <c r="I921" i="4"/>
  <c r="F465" i="5"/>
  <c r="I926" i="4"/>
  <c r="I928"/>
  <c r="I930"/>
  <c r="I955"/>
  <c r="I961"/>
  <c r="I972"/>
  <c r="I978"/>
  <c r="I987"/>
  <c r="I992"/>
  <c r="I995"/>
  <c r="I999"/>
  <c r="I1001"/>
  <c r="I1017"/>
  <c r="I1023"/>
  <c r="I38"/>
  <c r="I34"/>
  <c r="I29"/>
  <c r="I25"/>
  <c r="I23"/>
  <c r="D321" i="6"/>
  <c r="D64"/>
  <c r="D466"/>
  <c r="F45" i="5"/>
  <c r="F47"/>
  <c r="D351" i="6"/>
  <c r="F619" i="5"/>
  <c r="D71" i="6"/>
  <c r="F656" i="5"/>
  <c r="D353" i="6"/>
  <c r="D222"/>
  <c r="D226"/>
  <c r="D522"/>
  <c r="D178"/>
  <c r="D193"/>
  <c r="F240" i="5"/>
  <c r="F246"/>
  <c r="D278" i="6"/>
  <c r="D129"/>
  <c r="F429" i="5"/>
  <c r="F475"/>
  <c r="F466"/>
  <c r="F440"/>
  <c r="F462"/>
  <c r="D551" i="6"/>
  <c r="D537"/>
  <c r="D500"/>
  <c r="D498"/>
  <c r="F254" i="5"/>
  <c r="F407"/>
  <c r="D203" i="6"/>
  <c r="D275"/>
  <c r="D326"/>
  <c r="D251"/>
  <c r="D61"/>
  <c r="D245"/>
  <c r="D224"/>
  <c r="D425"/>
  <c r="D520"/>
  <c r="D82"/>
  <c r="I116" i="4"/>
  <c r="I751"/>
  <c r="I188"/>
  <c r="I532"/>
  <c r="I520"/>
  <c r="I414"/>
  <c r="F230" i="5"/>
  <c r="I207" i="4"/>
  <c r="I145"/>
  <c r="F161" i="5"/>
  <c r="I111" i="4"/>
  <c r="I976"/>
  <c r="I974"/>
  <c r="I855"/>
  <c r="I594"/>
  <c r="I556"/>
  <c r="I1014"/>
  <c r="I924"/>
  <c r="I566"/>
  <c r="I301"/>
  <c r="D495" i="6"/>
  <c r="I680" i="4"/>
  <c r="I274"/>
  <c r="D610" i="6"/>
  <c r="D196"/>
  <c r="I1030" i="4"/>
  <c r="D416" i="6"/>
  <c r="I196" i="4"/>
  <c r="D507" i="6"/>
  <c r="I818" i="4"/>
  <c r="I558"/>
  <c r="I1012"/>
  <c r="I895"/>
  <c r="I454"/>
  <c r="I883"/>
  <c r="F212" i="5"/>
  <c r="F245"/>
  <c r="F593"/>
  <c r="I908" i="4"/>
  <c r="I443"/>
  <c r="I305"/>
  <c r="F457" i="5"/>
  <c r="I92" i="4"/>
  <c r="D271" i="6"/>
  <c r="F251" i="5"/>
  <c r="D143" i="6"/>
  <c r="F611" i="5"/>
  <c r="D611" i="6"/>
  <c r="F128" i="5"/>
  <c r="I901" i="4"/>
  <c r="D586" i="6"/>
  <c r="F133" i="5"/>
  <c r="D580" i="6"/>
  <c r="F75" i="5"/>
  <c r="D628" i="6"/>
  <c r="D638"/>
  <c r="F628" l="1"/>
  <c r="G628"/>
  <c r="D415"/>
  <c r="G416"/>
  <c r="F416"/>
  <c r="F203"/>
  <c r="G203"/>
  <c r="F222"/>
  <c r="G222"/>
  <c r="D434"/>
  <c r="F436"/>
  <c r="G436"/>
  <c r="F439"/>
  <c r="G439"/>
  <c r="G457"/>
  <c r="F457"/>
  <c r="G447"/>
  <c r="F447"/>
  <c r="F335"/>
  <c r="G335"/>
  <c r="F611"/>
  <c r="G611"/>
  <c r="G245"/>
  <c r="F245"/>
  <c r="F140"/>
  <c r="G140"/>
  <c r="G430"/>
  <c r="F430"/>
  <c r="F79"/>
  <c r="G79"/>
  <c r="G441"/>
  <c r="F441"/>
  <c r="D258"/>
  <c r="G259"/>
  <c r="F259"/>
  <c r="D97"/>
  <c r="F98"/>
  <c r="G98"/>
  <c r="D620"/>
  <c r="F621"/>
  <c r="G621"/>
  <c r="D349"/>
  <c r="F350"/>
  <c r="G350"/>
  <c r="F597"/>
  <c r="G597"/>
  <c r="F562"/>
  <c r="G562"/>
  <c r="D630"/>
  <c r="G631"/>
  <c r="F631"/>
  <c r="D534"/>
  <c r="G535"/>
  <c r="F535"/>
  <c r="G512"/>
  <c r="F512"/>
  <c r="D310"/>
  <c r="G311"/>
  <c r="F311"/>
  <c r="F155"/>
  <c r="G155"/>
  <c r="D448"/>
  <c r="F449"/>
  <c r="G449"/>
  <c r="D220"/>
  <c r="G221"/>
  <c r="F221"/>
  <c r="D38"/>
  <c r="G39"/>
  <c r="F39"/>
  <c r="G529"/>
  <c r="F529"/>
  <c r="F520"/>
  <c r="G520"/>
  <c r="F129"/>
  <c r="G129"/>
  <c r="F466"/>
  <c r="G466"/>
  <c r="D437"/>
  <c r="G438"/>
  <c r="F438"/>
  <c r="F329"/>
  <c r="G329"/>
  <c r="F638"/>
  <c r="G638"/>
  <c r="F271"/>
  <c r="G271"/>
  <c r="F226"/>
  <c r="G226"/>
  <c r="D506"/>
  <c r="F507"/>
  <c r="G507"/>
  <c r="D195"/>
  <c r="F196"/>
  <c r="G196"/>
  <c r="G495"/>
  <c r="F495"/>
  <c r="F224"/>
  <c r="G224"/>
  <c r="G326"/>
  <c r="F326"/>
  <c r="G551"/>
  <c r="F551"/>
  <c r="F522"/>
  <c r="G522"/>
  <c r="G321"/>
  <c r="F321"/>
  <c r="G584"/>
  <c r="F584"/>
  <c r="F272"/>
  <c r="G272"/>
  <c r="F601"/>
  <c r="G601"/>
  <c r="G302"/>
  <c r="F302"/>
  <c r="F613"/>
  <c r="G613"/>
  <c r="G90"/>
  <c r="F90"/>
  <c r="G290"/>
  <c r="F290"/>
  <c r="D95"/>
  <c r="G96"/>
  <c r="F96"/>
  <c r="G103"/>
  <c r="F103"/>
  <c r="F586"/>
  <c r="G586"/>
  <c r="G61"/>
  <c r="F61"/>
  <c r="F500"/>
  <c r="G500"/>
  <c r="G193"/>
  <c r="F193"/>
  <c r="G479"/>
  <c r="F479"/>
  <c r="G234"/>
  <c r="F234"/>
  <c r="F610"/>
  <c r="G610"/>
  <c r="F82"/>
  <c r="G82"/>
  <c r="F275"/>
  <c r="G275"/>
  <c r="G498"/>
  <c r="F498"/>
  <c r="F71"/>
  <c r="G71"/>
  <c r="D579"/>
  <c r="G580"/>
  <c r="F580"/>
  <c r="F143"/>
  <c r="G143"/>
  <c r="G425"/>
  <c r="F425"/>
  <c r="D250"/>
  <c r="G251"/>
  <c r="F251"/>
  <c r="D536"/>
  <c r="G537"/>
  <c r="F537"/>
  <c r="G278"/>
  <c r="F278"/>
  <c r="F178"/>
  <c r="G178"/>
  <c r="G353"/>
  <c r="F353"/>
  <c r="F351"/>
  <c r="G351"/>
  <c r="F64"/>
  <c r="G64"/>
  <c r="G480"/>
  <c r="F480"/>
  <c r="D268"/>
  <c r="F269"/>
  <c r="G269"/>
  <c r="G317"/>
  <c r="F317"/>
  <c r="G593"/>
  <c r="F593"/>
  <c r="G312"/>
  <c r="F312"/>
  <c r="F206"/>
  <c r="G206"/>
  <c r="F164"/>
  <c r="G164"/>
  <c r="D606"/>
  <c r="F607"/>
  <c r="G607"/>
  <c r="D99"/>
  <c r="F100"/>
  <c r="G100"/>
  <c r="D622"/>
  <c r="F623"/>
  <c r="G623"/>
  <c r="D343"/>
  <c r="G345"/>
  <c r="F345"/>
  <c r="F560"/>
  <c r="G560"/>
  <c r="G589"/>
  <c r="F589"/>
  <c r="F211" i="5"/>
  <c r="H212"/>
  <c r="I212"/>
  <c r="H45"/>
  <c r="I45"/>
  <c r="F69"/>
  <c r="I70"/>
  <c r="H70"/>
  <c r="F39"/>
  <c r="I40"/>
  <c r="H40"/>
  <c r="F269"/>
  <c r="H270"/>
  <c r="I270"/>
  <c r="I344"/>
  <c r="H344"/>
  <c r="I605"/>
  <c r="H605"/>
  <c r="H63"/>
  <c r="I63"/>
  <c r="F481"/>
  <c r="H482"/>
  <c r="I482"/>
  <c r="H131"/>
  <c r="I131"/>
  <c r="H47"/>
  <c r="I47"/>
  <c r="F590"/>
  <c r="I591"/>
  <c r="H591"/>
  <c r="F20"/>
  <c r="I21"/>
  <c r="H21"/>
  <c r="I164"/>
  <c r="H164"/>
  <c r="F277"/>
  <c r="I278"/>
  <c r="H278"/>
  <c r="H636"/>
  <c r="I636"/>
  <c r="I676"/>
  <c r="H676"/>
  <c r="I53"/>
  <c r="H53"/>
  <c r="I228"/>
  <c r="H228"/>
  <c r="F456"/>
  <c r="I457"/>
  <c r="H457"/>
  <c r="F592"/>
  <c r="I593"/>
  <c r="H593"/>
  <c r="F160"/>
  <c r="H161"/>
  <c r="I161"/>
  <c r="I33"/>
  <c r="H33"/>
  <c r="F111"/>
  <c r="H112"/>
  <c r="I112"/>
  <c r="F237"/>
  <c r="H238"/>
  <c r="I238"/>
  <c r="F275"/>
  <c r="H276"/>
  <c r="I276"/>
  <c r="F570"/>
  <c r="I571"/>
  <c r="H571"/>
  <c r="I60"/>
  <c r="H60"/>
  <c r="I581"/>
  <c r="H581"/>
  <c r="F458"/>
  <c r="H459"/>
  <c r="I459"/>
  <c r="H170"/>
  <c r="I170"/>
  <c r="H382"/>
  <c r="I382"/>
  <c r="F707"/>
  <c r="I708"/>
  <c r="H708"/>
  <c r="F690"/>
  <c r="I691"/>
  <c r="H691"/>
  <c r="F622"/>
  <c r="I623"/>
  <c r="H623"/>
  <c r="H289"/>
  <c r="I289"/>
  <c r="I489"/>
  <c r="H489"/>
  <c r="I24"/>
  <c r="H24"/>
  <c r="H224"/>
  <c r="I224"/>
  <c r="F279"/>
  <c r="H280"/>
  <c r="I280"/>
  <c r="F651"/>
  <c r="H652"/>
  <c r="I652"/>
  <c r="F399"/>
  <c r="I400"/>
  <c r="H400"/>
  <c r="H18"/>
  <c r="I18"/>
  <c r="F563"/>
  <c r="H564"/>
  <c r="I564"/>
  <c r="F250"/>
  <c r="H251"/>
  <c r="I251"/>
  <c r="F244"/>
  <c r="I245"/>
  <c r="H245"/>
  <c r="H465"/>
  <c r="I465"/>
  <c r="I34"/>
  <c r="H34"/>
  <c r="F264"/>
  <c r="H265"/>
  <c r="I265"/>
  <c r="I341"/>
  <c r="H341"/>
  <c r="F66"/>
  <c r="H67"/>
  <c r="I67"/>
  <c r="F626"/>
  <c r="H627"/>
  <c r="I627"/>
  <c r="H62"/>
  <c r="I62"/>
  <c r="I171"/>
  <c r="H171"/>
  <c r="H540"/>
  <c r="I540"/>
  <c r="F139"/>
  <c r="H140"/>
  <c r="I140"/>
  <c r="H693"/>
  <c r="I693"/>
  <c r="F610"/>
  <c r="H611"/>
  <c r="I611"/>
  <c r="F229"/>
  <c r="H230"/>
  <c r="I230"/>
  <c r="F618"/>
  <c r="H619"/>
  <c r="I619"/>
  <c r="G473"/>
  <c r="I474"/>
  <c r="H474"/>
  <c r="F256"/>
  <c r="I257"/>
  <c r="H257"/>
  <c r="I32"/>
  <c r="H32"/>
  <c r="I46"/>
  <c r="H46"/>
  <c r="F235"/>
  <c r="H236"/>
  <c r="I236"/>
  <c r="F271"/>
  <c r="H272"/>
  <c r="I272"/>
  <c r="F282"/>
  <c r="H283"/>
  <c r="I283"/>
  <c r="I393"/>
  <c r="H393"/>
  <c r="I55"/>
  <c r="H55"/>
  <c r="F260"/>
  <c r="I261"/>
  <c r="H261"/>
  <c r="F632"/>
  <c r="I633"/>
  <c r="H633"/>
  <c r="H511"/>
  <c r="I511"/>
  <c r="F703"/>
  <c r="H704"/>
  <c r="I704"/>
  <c r="F85"/>
  <c r="H86"/>
  <c r="I86"/>
  <c r="H107"/>
  <c r="I107"/>
  <c r="F694"/>
  <c r="I695"/>
  <c r="H695"/>
  <c r="K454" i="4"/>
  <c r="J454"/>
  <c r="K680"/>
  <c r="J680"/>
  <c r="K924"/>
  <c r="J924"/>
  <c r="K414"/>
  <c r="J414"/>
  <c r="K992"/>
  <c r="J992"/>
  <c r="K893"/>
  <c r="J893"/>
  <c r="K836"/>
  <c r="J836"/>
  <c r="I764"/>
  <c r="K765"/>
  <c r="J765"/>
  <c r="K530"/>
  <c r="J530"/>
  <c r="K483"/>
  <c r="J483"/>
  <c r="I430"/>
  <c r="K431"/>
  <c r="J431"/>
  <c r="K272"/>
  <c r="J272"/>
  <c r="K218"/>
  <c r="J218"/>
  <c r="K147"/>
  <c r="J147"/>
  <c r="K82"/>
  <c r="J82"/>
  <c r="K40"/>
  <c r="J40"/>
  <c r="K193"/>
  <c r="J193"/>
  <c r="K912"/>
  <c r="J912"/>
  <c r="I609"/>
  <c r="K612"/>
  <c r="J612"/>
  <c r="K617"/>
  <c r="J617"/>
  <c r="K640"/>
  <c r="J640"/>
  <c r="K573"/>
  <c r="J573"/>
  <c r="K266"/>
  <c r="J266"/>
  <c r="I708"/>
  <c r="K709"/>
  <c r="J709"/>
  <c r="K665"/>
  <c r="J665"/>
  <c r="K759"/>
  <c r="J759"/>
  <c r="I323"/>
  <c r="K344"/>
  <c r="J344"/>
  <c r="K590"/>
  <c r="J590"/>
  <c r="K222"/>
  <c r="J222"/>
  <c r="K1027"/>
  <c r="J1027"/>
  <c r="K305"/>
  <c r="J305"/>
  <c r="K895"/>
  <c r="J895"/>
  <c r="K1014"/>
  <c r="J1014"/>
  <c r="K974"/>
  <c r="J974"/>
  <c r="K145"/>
  <c r="J145"/>
  <c r="K520"/>
  <c r="J520"/>
  <c r="K116"/>
  <c r="J116"/>
  <c r="K34"/>
  <c r="J34"/>
  <c r="K1001"/>
  <c r="J1001"/>
  <c r="I986"/>
  <c r="K987"/>
  <c r="J987"/>
  <c r="K955"/>
  <c r="J955"/>
  <c r="K915"/>
  <c r="J915"/>
  <c r="I887"/>
  <c r="K889"/>
  <c r="J889"/>
  <c r="K877"/>
  <c r="J877"/>
  <c r="K853"/>
  <c r="J853"/>
  <c r="K845"/>
  <c r="J845"/>
  <c r="I830"/>
  <c r="K831"/>
  <c r="J831"/>
  <c r="K814"/>
  <c r="J814"/>
  <c r="K795"/>
  <c r="J795"/>
  <c r="K786"/>
  <c r="J786"/>
  <c r="K739"/>
  <c r="J739"/>
  <c r="K579"/>
  <c r="J579"/>
  <c r="K552"/>
  <c r="J552"/>
  <c r="K526"/>
  <c r="J526"/>
  <c r="K505"/>
  <c r="J505"/>
  <c r="I493"/>
  <c r="K494"/>
  <c r="J494"/>
  <c r="K481"/>
  <c r="J481"/>
  <c r="K457"/>
  <c r="J457"/>
  <c r="K441"/>
  <c r="J441"/>
  <c r="K410"/>
  <c r="J410"/>
  <c r="K319"/>
  <c r="J319"/>
  <c r="K310"/>
  <c r="J310"/>
  <c r="K270"/>
  <c r="J270"/>
  <c r="K247"/>
  <c r="J247"/>
  <c r="K238"/>
  <c r="J238"/>
  <c r="K226"/>
  <c r="J226"/>
  <c r="K215"/>
  <c r="J215"/>
  <c r="K198"/>
  <c r="J198"/>
  <c r="K168"/>
  <c r="J168"/>
  <c r="I154"/>
  <c r="K155"/>
  <c r="J155"/>
  <c r="K96"/>
  <c r="J96"/>
  <c r="K80"/>
  <c r="J80"/>
  <c r="I66"/>
  <c r="K67"/>
  <c r="J67"/>
  <c r="K53"/>
  <c r="J53"/>
  <c r="K202"/>
  <c r="J202"/>
  <c r="K1021"/>
  <c r="J1021"/>
  <c r="K698"/>
  <c r="J698"/>
  <c r="I545"/>
  <c r="K546"/>
  <c r="J546"/>
  <c r="K932"/>
  <c r="J932"/>
  <c r="K663"/>
  <c r="J663"/>
  <c r="I982"/>
  <c r="K983"/>
  <c r="J983"/>
  <c r="K620"/>
  <c r="J620"/>
  <c r="K637"/>
  <c r="J637"/>
  <c r="K934"/>
  <c r="J934"/>
  <c r="K940"/>
  <c r="J940"/>
  <c r="K726"/>
  <c r="J726"/>
  <c r="K753"/>
  <c r="J753"/>
  <c r="K730"/>
  <c r="J730"/>
  <c r="K936"/>
  <c r="J936"/>
  <c r="K276"/>
  <c r="J276"/>
  <c r="K268"/>
  <c r="J268"/>
  <c r="K661"/>
  <c r="J661"/>
  <c r="K715"/>
  <c r="J715"/>
  <c r="K701"/>
  <c r="J701"/>
  <c r="K581"/>
  <c r="J581"/>
  <c r="K125"/>
  <c r="J125"/>
  <c r="K980"/>
  <c r="J980"/>
  <c r="K588"/>
  <c r="J588"/>
  <c r="K952"/>
  <c r="J952"/>
  <c r="K570"/>
  <c r="J570"/>
  <c r="K610"/>
  <c r="J610"/>
  <c r="K761"/>
  <c r="J761"/>
  <c r="K575"/>
  <c r="J575"/>
  <c r="K682"/>
  <c r="J682"/>
  <c r="K477"/>
  <c r="J477"/>
  <c r="K866"/>
  <c r="J866"/>
  <c r="K262"/>
  <c r="J262"/>
  <c r="K818"/>
  <c r="J818"/>
  <c r="K855"/>
  <c r="J855"/>
  <c r="K29"/>
  <c r="J29"/>
  <c r="K926"/>
  <c r="J926"/>
  <c r="K857"/>
  <c r="J857"/>
  <c r="K788"/>
  <c r="J788"/>
  <c r="K561"/>
  <c r="J561"/>
  <c r="K508"/>
  <c r="J508"/>
  <c r="K459"/>
  <c r="J459"/>
  <c r="K312"/>
  <c r="J312"/>
  <c r="K249"/>
  <c r="J249"/>
  <c r="K228"/>
  <c r="J228"/>
  <c r="K200"/>
  <c r="J200"/>
  <c r="K160"/>
  <c r="J160"/>
  <c r="K72"/>
  <c r="J72"/>
  <c r="K522"/>
  <c r="J522"/>
  <c r="K694"/>
  <c r="J694"/>
  <c r="K724"/>
  <c r="J724"/>
  <c r="K123"/>
  <c r="J123"/>
  <c r="K626"/>
  <c r="J626"/>
  <c r="K728"/>
  <c r="J728"/>
  <c r="K264"/>
  <c r="J264"/>
  <c r="K655"/>
  <c r="J655"/>
  <c r="K118"/>
  <c r="J118"/>
  <c r="K950"/>
  <c r="J950"/>
  <c r="I170"/>
  <c r="K171"/>
  <c r="J171"/>
  <c r="K667"/>
  <c r="J667"/>
  <c r="K629"/>
  <c r="J629"/>
  <c r="K741"/>
  <c r="J741"/>
  <c r="K303"/>
  <c r="J303"/>
  <c r="K105"/>
  <c r="J105"/>
  <c r="K970"/>
  <c r="J970"/>
  <c r="K92"/>
  <c r="J92"/>
  <c r="K883"/>
  <c r="J883"/>
  <c r="K558"/>
  <c r="J558"/>
  <c r="K274"/>
  <c r="J274"/>
  <c r="K566"/>
  <c r="J566"/>
  <c r="I593"/>
  <c r="K594"/>
  <c r="J594"/>
  <c r="K111"/>
  <c r="J111"/>
  <c r="K188"/>
  <c r="J188"/>
  <c r="K25"/>
  <c r="J25"/>
  <c r="K1023"/>
  <c r="J1023"/>
  <c r="I994"/>
  <c r="K995"/>
  <c r="J995"/>
  <c r="K972"/>
  <c r="J972"/>
  <c r="K928"/>
  <c r="J928"/>
  <c r="K919"/>
  <c r="J919"/>
  <c r="I899"/>
  <c r="I892" s="1"/>
  <c r="K900"/>
  <c r="J900"/>
  <c r="K864"/>
  <c r="J864"/>
  <c r="K849"/>
  <c r="J849"/>
  <c r="K838"/>
  <c r="J838"/>
  <c r="K825"/>
  <c r="J825"/>
  <c r="I799"/>
  <c r="K800"/>
  <c r="J800"/>
  <c r="K790"/>
  <c r="J790"/>
  <c r="K777"/>
  <c r="J777"/>
  <c r="K769"/>
  <c r="J769"/>
  <c r="K676"/>
  <c r="J676"/>
  <c r="K563"/>
  <c r="J563"/>
  <c r="I534"/>
  <c r="K535"/>
  <c r="J535"/>
  <c r="K510"/>
  <c r="J510"/>
  <c r="K500"/>
  <c r="J500"/>
  <c r="K487"/>
  <c r="J487"/>
  <c r="K461"/>
  <c r="J461"/>
  <c r="K452"/>
  <c r="J452"/>
  <c r="K433"/>
  <c r="J433"/>
  <c r="K354"/>
  <c r="J354"/>
  <c r="K314"/>
  <c r="J314"/>
  <c r="K297"/>
  <c r="J297"/>
  <c r="K252"/>
  <c r="J252"/>
  <c r="K243"/>
  <c r="J243"/>
  <c r="K220"/>
  <c r="J220"/>
  <c r="K209"/>
  <c r="J209"/>
  <c r="K186"/>
  <c r="J186"/>
  <c r="K162"/>
  <c r="J162"/>
  <c r="K150"/>
  <c r="J150"/>
  <c r="K99"/>
  <c r="J99"/>
  <c r="K84"/>
  <c r="J84"/>
  <c r="K74"/>
  <c r="J74"/>
  <c r="K57"/>
  <c r="J57"/>
  <c r="K42"/>
  <c r="J42"/>
  <c r="K1019"/>
  <c r="J1019"/>
  <c r="K515"/>
  <c r="J515"/>
  <c r="K696"/>
  <c r="J696"/>
  <c r="K897"/>
  <c r="J897"/>
  <c r="K721"/>
  <c r="J721"/>
  <c r="K1009"/>
  <c r="J1009"/>
  <c r="K230"/>
  <c r="J230"/>
  <c r="K624"/>
  <c r="J624"/>
  <c r="K602"/>
  <c r="J602"/>
  <c r="K938"/>
  <c r="J938"/>
  <c r="K1007"/>
  <c r="J1007"/>
  <c r="K586"/>
  <c r="J586"/>
  <c r="K568"/>
  <c r="J568"/>
  <c r="K755"/>
  <c r="J755"/>
  <c r="K87"/>
  <c r="J87"/>
  <c r="K657"/>
  <c r="J657"/>
  <c r="I705"/>
  <c r="K706"/>
  <c r="J706"/>
  <c r="K713"/>
  <c r="J713"/>
  <c r="K646"/>
  <c r="J646"/>
  <c r="K653"/>
  <c r="J653"/>
  <c r="K577"/>
  <c r="J577"/>
  <c r="K674"/>
  <c r="J674"/>
  <c r="K1034"/>
  <c r="J1034"/>
  <c r="K642"/>
  <c r="J642"/>
  <c r="K584"/>
  <c r="J584"/>
  <c r="K650"/>
  <c r="J650"/>
  <c r="K948"/>
  <c r="J948"/>
  <c r="K692"/>
  <c r="J692"/>
  <c r="I632"/>
  <c r="K633"/>
  <c r="J633"/>
  <c r="K120"/>
  <c r="J120"/>
  <c r="I18"/>
  <c r="K19"/>
  <c r="J19"/>
  <c r="K436"/>
  <c r="J436"/>
  <c r="K475"/>
  <c r="J475"/>
  <c r="K968"/>
  <c r="J968"/>
  <c r="K1025"/>
  <c r="J1025"/>
  <c r="K260"/>
  <c r="J260"/>
  <c r="K901"/>
  <c r="J901"/>
  <c r="K1030"/>
  <c r="J1030"/>
  <c r="K751"/>
  <c r="J751"/>
  <c r="K1017"/>
  <c r="J1017"/>
  <c r="I960"/>
  <c r="K961"/>
  <c r="J961"/>
  <c r="K917"/>
  <c r="J917"/>
  <c r="I879"/>
  <c r="K880"/>
  <c r="J880"/>
  <c r="K847"/>
  <c r="J847"/>
  <c r="K816"/>
  <c r="J816"/>
  <c r="K797"/>
  <c r="J797"/>
  <c r="K775"/>
  <c r="J775"/>
  <c r="I605"/>
  <c r="K606"/>
  <c r="J606"/>
  <c r="K498"/>
  <c r="J498"/>
  <c r="K450"/>
  <c r="J450"/>
  <c r="K321"/>
  <c r="J321"/>
  <c r="I240"/>
  <c r="K241"/>
  <c r="J241"/>
  <c r="K184"/>
  <c r="J184"/>
  <c r="K55"/>
  <c r="J55"/>
  <c r="K908"/>
  <c r="J908"/>
  <c r="K443"/>
  <c r="J443"/>
  <c r="K1012"/>
  <c r="J1012"/>
  <c r="K196"/>
  <c r="J196"/>
  <c r="K301"/>
  <c r="J301"/>
  <c r="K556"/>
  <c r="J556"/>
  <c r="K976"/>
  <c r="J976"/>
  <c r="K207"/>
  <c r="J207"/>
  <c r="K532"/>
  <c r="J532"/>
  <c r="K23"/>
  <c r="J23"/>
  <c r="K38"/>
  <c r="J38"/>
  <c r="K999"/>
  <c r="J999"/>
  <c r="K978"/>
  <c r="J978"/>
  <c r="K930"/>
  <c r="J930"/>
  <c r="K921"/>
  <c r="J921"/>
  <c r="K906"/>
  <c r="J906"/>
  <c r="K885"/>
  <c r="J885"/>
  <c r="K875"/>
  <c r="J875"/>
  <c r="K851"/>
  <c r="J851"/>
  <c r="I840"/>
  <c r="I835" s="1"/>
  <c r="K841"/>
  <c r="J841"/>
  <c r="I827"/>
  <c r="K828"/>
  <c r="J828"/>
  <c r="K812"/>
  <c r="J812"/>
  <c r="K793"/>
  <c r="J793"/>
  <c r="K784"/>
  <c r="J784"/>
  <c r="K771"/>
  <c r="J771"/>
  <c r="I734"/>
  <c r="K735"/>
  <c r="J735"/>
  <c r="I538"/>
  <c r="K539"/>
  <c r="J539"/>
  <c r="K512"/>
  <c r="J512"/>
  <c r="K503"/>
  <c r="J503"/>
  <c r="I489"/>
  <c r="K490"/>
  <c r="J490"/>
  <c r="K479"/>
  <c r="J479"/>
  <c r="K439"/>
  <c r="J439"/>
  <c r="I361"/>
  <c r="K378"/>
  <c r="J378"/>
  <c r="K317"/>
  <c r="J317"/>
  <c r="K308"/>
  <c r="J308"/>
  <c r="I254"/>
  <c r="K255"/>
  <c r="J255"/>
  <c r="K245"/>
  <c r="J245"/>
  <c r="K236"/>
  <c r="J236"/>
  <c r="K224"/>
  <c r="J224"/>
  <c r="K213"/>
  <c r="J213"/>
  <c r="K190"/>
  <c r="J190"/>
  <c r="K166"/>
  <c r="J166"/>
  <c r="K152"/>
  <c r="J152"/>
  <c r="K103"/>
  <c r="J103"/>
  <c r="K90"/>
  <c r="J90"/>
  <c r="K76"/>
  <c r="J76"/>
  <c r="I59"/>
  <c r="K60"/>
  <c r="J60"/>
  <c r="I46"/>
  <c r="I28" s="1"/>
  <c r="K47"/>
  <c r="J47"/>
  <c r="K278"/>
  <c r="J278"/>
  <c r="K964"/>
  <c r="J964"/>
  <c r="K678"/>
  <c r="J678"/>
  <c r="K904"/>
  <c r="J904"/>
  <c r="K719"/>
  <c r="J719"/>
  <c r="K957"/>
  <c r="J957"/>
  <c r="K70"/>
  <c r="J70"/>
  <c r="K622"/>
  <c r="J622"/>
  <c r="I598"/>
  <c r="K600"/>
  <c r="J600"/>
  <c r="K684"/>
  <c r="J684"/>
  <c r="K942"/>
  <c r="J942"/>
  <c r="I802"/>
  <c r="K803"/>
  <c r="J803"/>
  <c r="I747"/>
  <c r="K748"/>
  <c r="J748"/>
  <c r="K258"/>
  <c r="J258"/>
  <c r="K644"/>
  <c r="J644"/>
  <c r="K703"/>
  <c r="J703"/>
  <c r="K648"/>
  <c r="J648"/>
  <c r="I807"/>
  <c r="K808"/>
  <c r="J808"/>
  <c r="K1032"/>
  <c r="J1032"/>
  <c r="K966"/>
  <c r="J966"/>
  <c r="I63"/>
  <c r="K64"/>
  <c r="J64"/>
  <c r="K669"/>
  <c r="J669"/>
  <c r="I687"/>
  <c r="K688"/>
  <c r="J688"/>
  <c r="K351"/>
  <c r="J351"/>
  <c r="I316"/>
  <c r="D17" i="6"/>
  <c r="F494" i="5"/>
  <c r="D108" i="6"/>
  <c r="F675" i="5"/>
  <c r="D176" i="6"/>
  <c r="D114"/>
  <c r="F509" i="5"/>
  <c r="D35" i="6"/>
  <c r="F488" i="5"/>
  <c r="D150" i="6"/>
  <c r="D167"/>
  <c r="F518" i="5"/>
  <c r="D188" i="6"/>
  <c r="F604" i="5"/>
  <c r="F434"/>
  <c r="F461"/>
  <c r="D148" i="6"/>
  <c r="F445" i="5"/>
  <c r="F439"/>
  <c r="I69" i="4"/>
  <c r="F501" i="5"/>
  <c r="D126" i="6"/>
  <c r="D29"/>
  <c r="F469" i="5"/>
  <c r="D152" i="6"/>
  <c r="D48"/>
  <c r="F580" i="5"/>
  <c r="D217" i="6"/>
  <c r="D37"/>
  <c r="F428" i="5"/>
  <c r="I464" i="4"/>
  <c r="I382"/>
  <c r="F444" i="5"/>
  <c r="D54" i="6"/>
  <c r="F416" i="5"/>
  <c r="D15" i="6"/>
  <c r="F472" i="5"/>
  <c r="D68" i="6"/>
  <c r="F423" i="5"/>
  <c r="D25" i="6"/>
  <c r="D146"/>
  <c r="F432" i="5"/>
  <c r="F185"/>
  <c r="D546" i="6"/>
  <c r="I903" i="4"/>
  <c r="D244" i="6"/>
  <c r="F174" i="5"/>
  <c r="F412"/>
  <c r="F569"/>
  <c r="D144" i="6"/>
  <c r="I998" i="4"/>
  <c r="D139" i="6"/>
  <c r="F81" i="5"/>
  <c r="F88"/>
  <c r="F498"/>
  <c r="F602"/>
  <c r="D229" i="6"/>
  <c r="D101"/>
  <c r="D69"/>
  <c r="I844" i="4"/>
  <c r="I768"/>
  <c r="D110" i="6"/>
  <c r="F561" i="5"/>
  <c r="F562"/>
  <c r="D111" i="6"/>
  <c r="F539" i="5"/>
  <c r="D153" i="6"/>
  <c r="F220" i="5"/>
  <c r="D633" i="6"/>
  <c r="D86"/>
  <c r="D88"/>
  <c r="I811" i="4"/>
  <c r="I636"/>
  <c r="I435"/>
  <c r="I882"/>
  <c r="D617" i="6"/>
  <c r="F274" i="5"/>
  <c r="F536"/>
  <c r="F259"/>
  <c r="I954" i="4"/>
  <c r="I758"/>
  <c r="I597"/>
  <c r="D616" i="6"/>
  <c r="F225" i="5"/>
  <c r="D239" i="6"/>
  <c r="F486" i="5"/>
  <c r="F555"/>
  <c r="F549"/>
  <c r="D379" i="6"/>
  <c r="D627"/>
  <c r="D287"/>
  <c r="F362" i="5"/>
  <c r="D202" i="6"/>
  <c r="F202" i="5"/>
  <c r="D555" i="6"/>
  <c r="I738" i="4"/>
  <c r="I700"/>
  <c r="D497" i="6"/>
  <c r="D596"/>
  <c r="F301" i="5"/>
  <c r="D315" i="6"/>
  <c r="F54" i="5"/>
  <c r="D424" i="6"/>
  <c r="F249" i="5"/>
  <c r="D618" i="6"/>
  <c r="F304" i="5"/>
  <c r="F292"/>
  <c r="F290"/>
  <c r="I350" i="4"/>
  <c r="D641" i="6"/>
  <c r="F30" i="5"/>
  <c r="F208"/>
  <c r="D513" i="6"/>
  <c r="I712" i="4"/>
  <c r="F637" i="5"/>
  <c r="I1016" i="4"/>
  <c r="D431" i="6"/>
  <c r="F701" i="5"/>
  <c r="F647"/>
  <c r="D384" i="6"/>
  <c r="F524" i="5"/>
  <c r="D136" i="6"/>
  <c r="D160"/>
  <c r="D473"/>
  <c r="D231"/>
  <c r="F631" i="5"/>
  <c r="F480"/>
  <c r="F385"/>
  <c r="F65"/>
  <c r="I565" i="4"/>
  <c r="F136" i="5"/>
  <c r="F659"/>
  <c r="D248" i="6"/>
  <c r="D233"/>
  <c r="F613" i="5"/>
  <c r="D572" i="6"/>
  <c r="F179" i="5"/>
  <c r="D92" i="6"/>
  <c r="F91" i="5"/>
  <c r="D55" i="6"/>
  <c r="F617" i="5"/>
  <c r="D200" i="6"/>
  <c r="F379" i="5"/>
  <c r="D364" i="6"/>
  <c r="F74" i="5"/>
  <c r="D542" i="6"/>
  <c r="D256"/>
  <c r="D465"/>
  <c r="D528"/>
  <c r="I572" i="4"/>
  <c r="F452" i="5"/>
  <c r="D78" i="6"/>
  <c r="F418" i="5"/>
  <c r="D19" i="6"/>
  <c r="D32"/>
  <c r="D525"/>
  <c r="F496" i="5"/>
  <c r="F515"/>
  <c r="D177" i="6"/>
  <c r="D452"/>
  <c r="F687" i="5"/>
  <c r="D183" i="6"/>
  <c r="F478" i="5"/>
  <c r="F484"/>
  <c r="D75" i="6"/>
  <c r="D446"/>
  <c r="F298" i="5"/>
  <c r="F114"/>
  <c r="D340" i="6"/>
  <c r="D563"/>
  <c r="F315" i="5"/>
  <c r="D318" i="6"/>
  <c r="F349" i="5"/>
  <c r="I723" i="4"/>
  <c r="D409" i="6"/>
  <c r="I963" i="4"/>
  <c r="I1029"/>
  <c r="D265" i="6"/>
  <c r="F552" i="5"/>
  <c r="D30" i="6"/>
  <c r="I750" i="4"/>
  <c r="D355" i="6"/>
  <c r="D392"/>
  <c r="F190" i="5"/>
  <c r="I551" i="4"/>
  <c r="D604" i="6"/>
  <c r="D338"/>
  <c r="F169" i="5"/>
  <c r="F310"/>
  <c r="F333"/>
  <c r="F346"/>
  <c r="D468" i="6"/>
  <c r="F96" i="5"/>
  <c r="F297"/>
  <c r="F394"/>
  <c r="F706"/>
  <c r="F666"/>
  <c r="F645"/>
  <c r="F299"/>
  <c r="D122" i="6"/>
  <c r="I1011" i="4"/>
  <c r="D94" i="6"/>
  <c r="D215"/>
  <c r="D527"/>
  <c r="I673" i="4"/>
  <c r="F398" i="5"/>
  <c r="I616" i="4"/>
  <c r="F175" i="5"/>
  <c r="F123"/>
  <c r="D533" i="6"/>
  <c r="D511"/>
  <c r="F29" i="5"/>
  <c r="F574"/>
  <c r="D163" i="6"/>
  <c r="F253" i="5"/>
  <c r="F125"/>
  <c r="I22" i="4"/>
  <c r="F57" i="5"/>
  <c r="D515" i="6"/>
  <c r="F127" i="5"/>
  <c r="D625" i="6"/>
  <c r="F510" i="5"/>
  <c r="D127" i="6"/>
  <c r="D414"/>
  <c r="F216" i="5"/>
  <c r="F287"/>
  <c r="D330" i="6"/>
  <c r="F615" i="5"/>
  <c r="F453"/>
  <c r="F513"/>
  <c r="D134" i="6"/>
  <c r="D332"/>
  <c r="F294" i="5"/>
  <c r="F188"/>
  <c r="F595"/>
  <c r="D282" i="6"/>
  <c r="F527" i="5"/>
  <c r="F307"/>
  <c r="D342" i="6"/>
  <c r="F72" i="5"/>
  <c r="F568"/>
  <c r="F464"/>
  <c r="F546"/>
  <c r="F138"/>
  <c r="F226"/>
  <c r="F530"/>
  <c r="I874" i="4"/>
  <c r="F575" i="5"/>
  <c r="F206"/>
  <c r="F559"/>
  <c r="F572"/>
  <c r="D43" i="6"/>
  <c r="F600" i="5"/>
  <c r="D171" i="6"/>
  <c r="F59" i="5"/>
  <c r="F547"/>
  <c r="F426"/>
  <c r="I718" i="4"/>
  <c r="D635" i="6"/>
  <c r="F267" i="5"/>
  <c r="D124" i="6"/>
  <c r="F566" i="5"/>
  <c r="F358"/>
  <c r="D360" i="6"/>
  <c r="D333"/>
  <c r="D41"/>
  <c r="F532" i="5"/>
  <c r="D73" i="6"/>
  <c r="F148" i="5"/>
  <c r="F597"/>
  <c r="F94"/>
  <c r="F534"/>
  <c r="F27"/>
  <c r="D471" i="6"/>
  <c r="D464"/>
  <c r="D544"/>
  <c r="D293"/>
  <c r="I691" i="4"/>
  <c r="I863"/>
  <c r="D478" i="6"/>
  <c r="F360" i="5"/>
  <c r="D600" i="6"/>
  <c r="D460"/>
  <c r="F302" i="5"/>
  <c r="F332"/>
  <c r="F103"/>
  <c r="F268"/>
  <c r="F61"/>
  <c r="D264" i="6"/>
  <c r="D550"/>
  <c r="D462"/>
  <c r="F79" i="5"/>
  <c r="F132"/>
  <c r="F348"/>
  <c r="D592" i="6"/>
  <c r="F650" i="5"/>
  <c r="F38"/>
  <c r="F117"/>
  <c r="D159" i="6"/>
  <c r="F286" i="5"/>
  <c r="F621"/>
  <c r="F295"/>
  <c r="F122"/>
  <c r="D421" i="6"/>
  <c r="D420"/>
  <c r="D582"/>
  <c r="F187" i="5"/>
  <c r="I212" i="4"/>
  <c r="D463" i="6"/>
  <c r="D131"/>
  <c r="F339" i="5"/>
  <c r="F320"/>
  <c r="F554"/>
  <c r="I159" i="4"/>
  <c r="I52"/>
  <c r="F625" i="5"/>
  <c r="F163"/>
  <c r="D489" i="6"/>
  <c r="D458"/>
  <c r="D267"/>
  <c r="D559"/>
  <c r="F109" i="5"/>
  <c r="F98"/>
  <c r="I235" i="4"/>
  <c r="I144"/>
  <c r="F28" i="5"/>
  <c r="F108"/>
  <c r="F655"/>
  <c r="D270" i="6"/>
  <c r="D548"/>
  <c r="F405" i="5"/>
  <c r="D336" i="6"/>
  <c r="D219"/>
  <c r="F243" i="5"/>
  <c r="D575" i="6"/>
  <c r="F218" i="5"/>
  <c r="F662"/>
  <c r="D309" i="6"/>
  <c r="F551" i="5"/>
  <c r="F90"/>
  <c r="F101"/>
  <c r="F557"/>
  <c r="D418" i="6"/>
  <c r="I497" i="4"/>
  <c r="I165"/>
  <c r="D566" i="6"/>
  <c r="F120" i="5"/>
  <c r="F538"/>
  <c r="F17"/>
  <c r="D289" i="6"/>
  <c r="F166" i="5"/>
  <c r="F210"/>
  <c r="I183" i="4"/>
  <c r="F641" i="5"/>
  <c r="D578" i="6"/>
  <c r="F668" i="5"/>
  <c r="D568" i="6"/>
  <c r="F93" i="5"/>
  <c r="F558"/>
  <c r="I217" i="4"/>
  <c r="F340" i="5"/>
  <c r="F31"/>
  <c r="F50"/>
  <c r="D505" i="6"/>
  <c r="D585"/>
  <c r="F115" i="5"/>
  <c r="F44"/>
  <c r="D413" i="6"/>
  <c r="F232" i="5"/>
  <c r="F354"/>
  <c r="D307" i="6"/>
  <c r="F330" i="5"/>
  <c r="F36"/>
  <c r="F168"/>
  <c r="F343"/>
  <c r="D358" i="6"/>
  <c r="F356" i="5"/>
  <c r="F674"/>
  <c r="D175" i="6"/>
  <c r="F680" i="5"/>
  <c r="D636" i="6"/>
  <c r="D377"/>
  <c r="F381" i="5"/>
  <c r="F629"/>
  <c r="F181"/>
  <c r="F205"/>
  <c r="I514" i="4"/>
  <c r="F215" i="5"/>
  <c r="F523"/>
  <c r="D605" i="6"/>
  <c r="F526" i="5"/>
  <c r="D281" i="6"/>
  <c r="D325"/>
  <c r="F337" i="5"/>
  <c r="F23"/>
  <c r="D577" i="6"/>
  <c r="F84" i="5"/>
  <c r="F100"/>
  <c r="F317"/>
  <c r="F663"/>
  <c r="D26" i="6"/>
  <c r="F222" i="5"/>
  <c r="F319"/>
  <c r="D292" i="6"/>
  <c r="F683" i="5"/>
  <c r="D181" i="6"/>
  <c r="F678" i="5"/>
  <c r="F234"/>
  <c r="I525" i="4"/>
  <c r="D257" i="6"/>
  <c r="I507" i="4"/>
  <c r="F406" i="5"/>
  <c r="D609" i="6"/>
  <c r="D406"/>
  <c r="D404"/>
  <c r="D433" l="1"/>
  <c r="F433" s="1"/>
  <c r="F257"/>
  <c r="G257"/>
  <c r="G377"/>
  <c r="F377"/>
  <c r="D288"/>
  <c r="G289"/>
  <c r="F289"/>
  <c r="D547"/>
  <c r="F548"/>
  <c r="G548"/>
  <c r="D581"/>
  <c r="F582"/>
  <c r="G582"/>
  <c r="D549"/>
  <c r="F550"/>
  <c r="G550"/>
  <c r="D168"/>
  <c r="F171"/>
  <c r="G171"/>
  <c r="D532"/>
  <c r="G533"/>
  <c r="F533"/>
  <c r="D445"/>
  <c r="F446"/>
  <c r="G446"/>
  <c r="F32"/>
  <c r="G32"/>
  <c r="F256"/>
  <c r="G256"/>
  <c r="D595"/>
  <c r="F596"/>
  <c r="G596"/>
  <c r="F616"/>
  <c r="G616"/>
  <c r="G69"/>
  <c r="F69"/>
  <c r="D165"/>
  <c r="F167"/>
  <c r="G167"/>
  <c r="G195"/>
  <c r="F195"/>
  <c r="G220"/>
  <c r="F220"/>
  <c r="F310"/>
  <c r="G310"/>
  <c r="F630"/>
  <c r="G630"/>
  <c r="G258"/>
  <c r="F258"/>
  <c r="D403"/>
  <c r="G404"/>
  <c r="F404"/>
  <c r="G175"/>
  <c r="F175"/>
  <c r="D304"/>
  <c r="G307"/>
  <c r="F307"/>
  <c r="F578"/>
  <c r="G578"/>
  <c r="D417"/>
  <c r="F418"/>
  <c r="G418"/>
  <c r="D574"/>
  <c r="F575"/>
  <c r="G575"/>
  <c r="D456"/>
  <c r="F458"/>
  <c r="G458"/>
  <c r="G159"/>
  <c r="F159"/>
  <c r="D591"/>
  <c r="F592"/>
  <c r="G592"/>
  <c r="F462"/>
  <c r="G462"/>
  <c r="D459"/>
  <c r="F460"/>
  <c r="G460"/>
  <c r="F464"/>
  <c r="G464"/>
  <c r="D634"/>
  <c r="F635"/>
  <c r="G635"/>
  <c r="D341"/>
  <c r="F342"/>
  <c r="G342"/>
  <c r="D133"/>
  <c r="F134"/>
  <c r="G134"/>
  <c r="D328"/>
  <c r="F330"/>
  <c r="G330"/>
  <c r="G127"/>
  <c r="F127"/>
  <c r="D514"/>
  <c r="G515"/>
  <c r="F515"/>
  <c r="F511"/>
  <c r="G511"/>
  <c r="D214"/>
  <c r="G215"/>
  <c r="F215"/>
  <c r="D337"/>
  <c r="F338"/>
  <c r="G338"/>
  <c r="D391"/>
  <c r="F392"/>
  <c r="G392"/>
  <c r="D408"/>
  <c r="F409"/>
  <c r="G409"/>
  <c r="D450"/>
  <c r="G452"/>
  <c r="F452"/>
  <c r="D524"/>
  <c r="G525"/>
  <c r="F525"/>
  <c r="D77"/>
  <c r="F78"/>
  <c r="G78"/>
  <c r="G465"/>
  <c r="F465"/>
  <c r="F364"/>
  <c r="G364"/>
  <c r="F55"/>
  <c r="G55"/>
  <c r="D571"/>
  <c r="F572"/>
  <c r="G572"/>
  <c r="D472"/>
  <c r="G473"/>
  <c r="F473"/>
  <c r="D383"/>
  <c r="D362" s="1"/>
  <c r="G384"/>
  <c r="F384"/>
  <c r="G617"/>
  <c r="F617"/>
  <c r="D138"/>
  <c r="G139"/>
  <c r="F139"/>
  <c r="D545"/>
  <c r="G546"/>
  <c r="F546"/>
  <c r="D24"/>
  <c r="G25"/>
  <c r="F25"/>
  <c r="D14"/>
  <c r="F15"/>
  <c r="G15"/>
  <c r="D216"/>
  <c r="F217"/>
  <c r="G217"/>
  <c r="D34"/>
  <c r="G35"/>
  <c r="F35"/>
  <c r="G99"/>
  <c r="F99"/>
  <c r="F268"/>
  <c r="G268"/>
  <c r="F95"/>
  <c r="G95"/>
  <c r="F506"/>
  <c r="G506"/>
  <c r="G448"/>
  <c r="F448"/>
  <c r="G349"/>
  <c r="F349"/>
  <c r="G434"/>
  <c r="F434"/>
  <c r="D405"/>
  <c r="F406"/>
  <c r="G406"/>
  <c r="G605"/>
  <c r="F605"/>
  <c r="D308"/>
  <c r="F309"/>
  <c r="G309"/>
  <c r="G131"/>
  <c r="F131"/>
  <c r="D470"/>
  <c r="G471"/>
  <c r="F471"/>
  <c r="D93"/>
  <c r="F94"/>
  <c r="G94"/>
  <c r="F265"/>
  <c r="G265"/>
  <c r="G160"/>
  <c r="F160"/>
  <c r="D554"/>
  <c r="F555"/>
  <c r="G555"/>
  <c r="D87"/>
  <c r="F88"/>
  <c r="G88"/>
  <c r="D107"/>
  <c r="G108"/>
  <c r="F108"/>
  <c r="F622"/>
  <c r="G622"/>
  <c r="G292"/>
  <c r="F292"/>
  <c r="G577"/>
  <c r="F577"/>
  <c r="F281"/>
  <c r="G281"/>
  <c r="D357"/>
  <c r="F358"/>
  <c r="G358"/>
  <c r="F413"/>
  <c r="G413"/>
  <c r="D504"/>
  <c r="F505"/>
  <c r="G505"/>
  <c r="D334"/>
  <c r="G336"/>
  <c r="F336"/>
  <c r="D266"/>
  <c r="G267"/>
  <c r="F267"/>
  <c r="F421"/>
  <c r="G421"/>
  <c r="F478"/>
  <c r="G478"/>
  <c r="D543"/>
  <c r="G544"/>
  <c r="F544"/>
  <c r="F73"/>
  <c r="G73"/>
  <c r="D359"/>
  <c r="F360"/>
  <c r="G360"/>
  <c r="G43"/>
  <c r="F43"/>
  <c r="F282"/>
  <c r="G282"/>
  <c r="G332"/>
  <c r="F332"/>
  <c r="F414"/>
  <c r="G414"/>
  <c r="D526"/>
  <c r="F527"/>
  <c r="G527"/>
  <c r="D121"/>
  <c r="F122"/>
  <c r="G122"/>
  <c r="G468"/>
  <c r="F468"/>
  <c r="G30"/>
  <c r="F30"/>
  <c r="D316"/>
  <c r="G318"/>
  <c r="F318"/>
  <c r="F528"/>
  <c r="G528"/>
  <c r="G248"/>
  <c r="F248"/>
  <c r="D230"/>
  <c r="G231"/>
  <c r="F231"/>
  <c r="D429"/>
  <c r="F431"/>
  <c r="G431"/>
  <c r="G513"/>
  <c r="F513"/>
  <c r="G618"/>
  <c r="F618"/>
  <c r="D314"/>
  <c r="G315"/>
  <c r="F315"/>
  <c r="D201"/>
  <c r="G202"/>
  <c r="F202"/>
  <c r="G379"/>
  <c r="F379"/>
  <c r="D238"/>
  <c r="G239"/>
  <c r="F239"/>
  <c r="D632"/>
  <c r="F633"/>
  <c r="G633"/>
  <c r="G111"/>
  <c r="F111"/>
  <c r="D228"/>
  <c r="G229"/>
  <c r="F229"/>
  <c r="D145"/>
  <c r="F146"/>
  <c r="G146"/>
  <c r="D36"/>
  <c r="F37"/>
  <c r="G37"/>
  <c r="D151"/>
  <c r="F152"/>
  <c r="G152"/>
  <c r="D147"/>
  <c r="G148"/>
  <c r="F148"/>
  <c r="D187"/>
  <c r="F188"/>
  <c r="G188"/>
  <c r="F176"/>
  <c r="G176"/>
  <c r="D16"/>
  <c r="F17"/>
  <c r="G17"/>
  <c r="G606"/>
  <c r="F606"/>
  <c r="F536"/>
  <c r="G536"/>
  <c r="G437"/>
  <c r="F437"/>
  <c r="F620"/>
  <c r="G620"/>
  <c r="G415"/>
  <c r="F415"/>
  <c r="D180"/>
  <c r="G181"/>
  <c r="F181"/>
  <c r="D565"/>
  <c r="F566"/>
  <c r="G566"/>
  <c r="D488"/>
  <c r="G489"/>
  <c r="F489"/>
  <c r="D599"/>
  <c r="F600"/>
  <c r="G600"/>
  <c r="D40"/>
  <c r="F41"/>
  <c r="G41"/>
  <c r="D162"/>
  <c r="G163"/>
  <c r="F163"/>
  <c r="F604"/>
  <c r="G604"/>
  <c r="G355"/>
  <c r="F355"/>
  <c r="D561"/>
  <c r="F563"/>
  <c r="G563"/>
  <c r="F177"/>
  <c r="G177"/>
  <c r="D422"/>
  <c r="G424"/>
  <c r="F424"/>
  <c r="D286"/>
  <c r="G287"/>
  <c r="F287"/>
  <c r="G153"/>
  <c r="F153"/>
  <c r="D28"/>
  <c r="G29"/>
  <c r="F29"/>
  <c r="G579"/>
  <c r="F579"/>
  <c r="D608"/>
  <c r="G609"/>
  <c r="F609"/>
  <c r="F26"/>
  <c r="G26"/>
  <c r="D324"/>
  <c r="G325"/>
  <c r="F325"/>
  <c r="G636"/>
  <c r="F636"/>
  <c r="D583"/>
  <c r="F585"/>
  <c r="G585"/>
  <c r="D567"/>
  <c r="G568"/>
  <c r="F568"/>
  <c r="D218"/>
  <c r="F219"/>
  <c r="G219"/>
  <c r="F270"/>
  <c r="G270"/>
  <c r="D558"/>
  <c r="G559"/>
  <c r="F559"/>
  <c r="G463"/>
  <c r="F463"/>
  <c r="G420"/>
  <c r="F420"/>
  <c r="G264"/>
  <c r="F264"/>
  <c r="F293"/>
  <c r="G293"/>
  <c r="G333"/>
  <c r="F333"/>
  <c r="D123"/>
  <c r="F124"/>
  <c r="G124"/>
  <c r="D624"/>
  <c r="F625"/>
  <c r="G625"/>
  <c r="D339"/>
  <c r="F340"/>
  <c r="G340"/>
  <c r="G75"/>
  <c r="F75"/>
  <c r="D182"/>
  <c r="G183"/>
  <c r="F183"/>
  <c r="D18"/>
  <c r="G19"/>
  <c r="F19"/>
  <c r="D541"/>
  <c r="G542"/>
  <c r="F542"/>
  <c r="D199"/>
  <c r="F200"/>
  <c r="G200"/>
  <c r="F92"/>
  <c r="G92"/>
  <c r="D232"/>
  <c r="F233"/>
  <c r="G233"/>
  <c r="D135"/>
  <c r="G136"/>
  <c r="F136"/>
  <c r="D640"/>
  <c r="F641"/>
  <c r="G641"/>
  <c r="F497"/>
  <c r="G497"/>
  <c r="D626"/>
  <c r="G627"/>
  <c r="F627"/>
  <c r="D85"/>
  <c r="F86"/>
  <c r="G86"/>
  <c r="G110"/>
  <c r="F110"/>
  <c r="F101"/>
  <c r="G101"/>
  <c r="D142"/>
  <c r="F144"/>
  <c r="G144"/>
  <c r="D243"/>
  <c r="D242" s="1"/>
  <c r="G244"/>
  <c r="F244"/>
  <c r="F68"/>
  <c r="G68"/>
  <c r="D53"/>
  <c r="F54"/>
  <c r="G54"/>
  <c r="F48"/>
  <c r="G48"/>
  <c r="D125"/>
  <c r="G126"/>
  <c r="F126"/>
  <c r="D149"/>
  <c r="F150"/>
  <c r="G150"/>
  <c r="D113"/>
  <c r="F114"/>
  <c r="G114"/>
  <c r="F343"/>
  <c r="G343"/>
  <c r="F250"/>
  <c r="G250"/>
  <c r="F38"/>
  <c r="G38"/>
  <c r="G534"/>
  <c r="F534"/>
  <c r="G97"/>
  <c r="F97"/>
  <c r="H319" i="5"/>
  <c r="I319"/>
  <c r="F316"/>
  <c r="I317"/>
  <c r="H317"/>
  <c r="I526"/>
  <c r="H526"/>
  <c r="F342"/>
  <c r="H343"/>
  <c r="I343"/>
  <c r="F49"/>
  <c r="I50"/>
  <c r="H50"/>
  <c r="F119"/>
  <c r="H120"/>
  <c r="I120"/>
  <c r="F97"/>
  <c r="I98"/>
  <c r="H98"/>
  <c r="F338"/>
  <c r="I339"/>
  <c r="H339"/>
  <c r="H122"/>
  <c r="I122"/>
  <c r="F531"/>
  <c r="I532"/>
  <c r="H532"/>
  <c r="H572"/>
  <c r="I572"/>
  <c r="H546"/>
  <c r="I546"/>
  <c r="I298"/>
  <c r="H298"/>
  <c r="F658"/>
  <c r="H659"/>
  <c r="I659"/>
  <c r="F384"/>
  <c r="H385"/>
  <c r="I385"/>
  <c r="I290"/>
  <c r="H290"/>
  <c r="F300"/>
  <c r="I301"/>
  <c r="H301"/>
  <c r="F548"/>
  <c r="H549"/>
  <c r="I549"/>
  <c r="I562"/>
  <c r="H562"/>
  <c r="F601"/>
  <c r="I602"/>
  <c r="H602"/>
  <c r="F411"/>
  <c r="I412"/>
  <c r="H412"/>
  <c r="F460"/>
  <c r="I461"/>
  <c r="H461"/>
  <c r="H260"/>
  <c r="I260"/>
  <c r="I256"/>
  <c r="H256"/>
  <c r="H250"/>
  <c r="I250"/>
  <c r="I399"/>
  <c r="H399"/>
  <c r="I690"/>
  <c r="H690"/>
  <c r="H275"/>
  <c r="I275"/>
  <c r="I269"/>
  <c r="H269"/>
  <c r="F233"/>
  <c r="H234"/>
  <c r="I234"/>
  <c r="H663"/>
  <c r="I663"/>
  <c r="H215"/>
  <c r="I215"/>
  <c r="F679"/>
  <c r="H680"/>
  <c r="I680"/>
  <c r="F329"/>
  <c r="I330"/>
  <c r="H330"/>
  <c r="F667"/>
  <c r="H668"/>
  <c r="I668"/>
  <c r="H90"/>
  <c r="I90"/>
  <c r="I320"/>
  <c r="H320"/>
  <c r="H286"/>
  <c r="I286"/>
  <c r="F78"/>
  <c r="H79"/>
  <c r="I79"/>
  <c r="F533"/>
  <c r="H534"/>
  <c r="I534"/>
  <c r="F266"/>
  <c r="H267"/>
  <c r="I267"/>
  <c r="H547"/>
  <c r="I547"/>
  <c r="I575"/>
  <c r="H575"/>
  <c r="F71"/>
  <c r="I72"/>
  <c r="H72"/>
  <c r="F614"/>
  <c r="H615"/>
  <c r="I615"/>
  <c r="F124"/>
  <c r="H125"/>
  <c r="I125"/>
  <c r="H175"/>
  <c r="I175"/>
  <c r="F686"/>
  <c r="H687"/>
  <c r="I687"/>
  <c r="F487"/>
  <c r="I488"/>
  <c r="H488"/>
  <c r="G437"/>
  <c r="I473"/>
  <c r="H473"/>
  <c r="H707"/>
  <c r="I707"/>
  <c r="I237"/>
  <c r="H237"/>
  <c r="H160"/>
  <c r="I160"/>
  <c r="H481"/>
  <c r="I481"/>
  <c r="H39"/>
  <c r="I39"/>
  <c r="F83"/>
  <c r="H84"/>
  <c r="I84"/>
  <c r="F180"/>
  <c r="H181"/>
  <c r="I181"/>
  <c r="F231"/>
  <c r="H232"/>
  <c r="I232"/>
  <c r="I340"/>
  <c r="H340"/>
  <c r="H101"/>
  <c r="I101"/>
  <c r="I554"/>
  <c r="H554"/>
  <c r="F130"/>
  <c r="I132"/>
  <c r="H132"/>
  <c r="H27"/>
  <c r="I27"/>
  <c r="F147"/>
  <c r="I148"/>
  <c r="H148"/>
  <c r="H426"/>
  <c r="I426"/>
  <c r="F599"/>
  <c r="I600"/>
  <c r="H600"/>
  <c r="I206"/>
  <c r="H206"/>
  <c r="H226"/>
  <c r="I226"/>
  <c r="I568"/>
  <c r="H568"/>
  <c r="I527"/>
  <c r="H527"/>
  <c r="H294"/>
  <c r="I294"/>
  <c r="I453"/>
  <c r="H453"/>
  <c r="I216"/>
  <c r="H216"/>
  <c r="I574"/>
  <c r="H574"/>
  <c r="I123"/>
  <c r="H123"/>
  <c r="F665"/>
  <c r="I666"/>
  <c r="H666"/>
  <c r="F95"/>
  <c r="I96"/>
  <c r="H96"/>
  <c r="F308"/>
  <c r="H310"/>
  <c r="I310"/>
  <c r="F514"/>
  <c r="H515"/>
  <c r="I515"/>
  <c r="F630"/>
  <c r="I631"/>
  <c r="H631"/>
  <c r="F700"/>
  <c r="H701"/>
  <c r="I701"/>
  <c r="F52"/>
  <c r="I54"/>
  <c r="H54"/>
  <c r="F201"/>
  <c r="H202"/>
  <c r="I202"/>
  <c r="F485"/>
  <c r="H486"/>
  <c r="I486"/>
  <c r="F535"/>
  <c r="I536"/>
  <c r="H536"/>
  <c r="H539"/>
  <c r="I539"/>
  <c r="F87"/>
  <c r="H88"/>
  <c r="I88"/>
  <c r="F431"/>
  <c r="H432"/>
  <c r="I432"/>
  <c r="F427"/>
  <c r="I428"/>
  <c r="H428"/>
  <c r="H445"/>
  <c r="I445"/>
  <c r="F603"/>
  <c r="I604"/>
  <c r="H604"/>
  <c r="F493"/>
  <c r="H494"/>
  <c r="I494"/>
  <c r="H271"/>
  <c r="I271"/>
  <c r="H618"/>
  <c r="I618"/>
  <c r="H626"/>
  <c r="I626"/>
  <c r="H264"/>
  <c r="I264"/>
  <c r="H279"/>
  <c r="I279"/>
  <c r="I458"/>
  <c r="H458"/>
  <c r="H111"/>
  <c r="I111"/>
  <c r="I592"/>
  <c r="H592"/>
  <c r="I69"/>
  <c r="H69"/>
  <c r="F677"/>
  <c r="H678"/>
  <c r="I678"/>
  <c r="F22"/>
  <c r="I23"/>
  <c r="H23"/>
  <c r="F380"/>
  <c r="H381"/>
  <c r="I381"/>
  <c r="F43"/>
  <c r="H44"/>
  <c r="I44"/>
  <c r="H558"/>
  <c r="I558"/>
  <c r="F165"/>
  <c r="I166"/>
  <c r="H166"/>
  <c r="H551"/>
  <c r="I551"/>
  <c r="H405"/>
  <c r="I405"/>
  <c r="H108"/>
  <c r="I108"/>
  <c r="H187"/>
  <c r="I187"/>
  <c r="H268"/>
  <c r="I268"/>
  <c r="H94"/>
  <c r="I94"/>
  <c r="F357"/>
  <c r="H358"/>
  <c r="I358"/>
  <c r="F58"/>
  <c r="I59"/>
  <c r="H59"/>
  <c r="F594"/>
  <c r="I595"/>
  <c r="H595"/>
  <c r="F252"/>
  <c r="I253"/>
  <c r="H253"/>
  <c r="H299"/>
  <c r="I299"/>
  <c r="F392"/>
  <c r="H394"/>
  <c r="I394"/>
  <c r="F345"/>
  <c r="H346"/>
  <c r="I346"/>
  <c r="H552"/>
  <c r="I552"/>
  <c r="F314"/>
  <c r="H315"/>
  <c r="I315"/>
  <c r="F477"/>
  <c r="I478"/>
  <c r="H478"/>
  <c r="F207"/>
  <c r="H208"/>
  <c r="I208"/>
  <c r="F248"/>
  <c r="I249"/>
  <c r="H249"/>
  <c r="F361"/>
  <c r="H362"/>
  <c r="I362"/>
  <c r="F223"/>
  <c r="H225"/>
  <c r="I225"/>
  <c r="F219"/>
  <c r="I220"/>
  <c r="H220"/>
  <c r="F468"/>
  <c r="H469"/>
  <c r="I469"/>
  <c r="F517"/>
  <c r="H518"/>
  <c r="I518"/>
  <c r="H675"/>
  <c r="I675"/>
  <c r="H694"/>
  <c r="I694"/>
  <c r="H703"/>
  <c r="I703"/>
  <c r="H610"/>
  <c r="I610"/>
  <c r="I277"/>
  <c r="H277"/>
  <c r="I590"/>
  <c r="H590"/>
  <c r="I406"/>
  <c r="H406"/>
  <c r="F628"/>
  <c r="I629"/>
  <c r="H629"/>
  <c r="F209"/>
  <c r="I210"/>
  <c r="H210"/>
  <c r="I538"/>
  <c r="H538"/>
  <c r="F217"/>
  <c r="I218"/>
  <c r="H218"/>
  <c r="F654"/>
  <c r="I655"/>
  <c r="H655"/>
  <c r="F624"/>
  <c r="I625"/>
  <c r="H625"/>
  <c r="F649"/>
  <c r="I650"/>
  <c r="H650"/>
  <c r="H61"/>
  <c r="I61"/>
  <c r="F137"/>
  <c r="H138"/>
  <c r="I138"/>
  <c r="F126"/>
  <c r="H127"/>
  <c r="I127"/>
  <c r="I29"/>
  <c r="H29"/>
  <c r="F705"/>
  <c r="H706"/>
  <c r="I706"/>
  <c r="H169"/>
  <c r="I169"/>
  <c r="H190"/>
  <c r="I190"/>
  <c r="I114"/>
  <c r="H114"/>
  <c r="F483"/>
  <c r="H484"/>
  <c r="I484"/>
  <c r="F495"/>
  <c r="H496"/>
  <c r="I496"/>
  <c r="F417"/>
  <c r="H418"/>
  <c r="I418"/>
  <c r="F73"/>
  <c r="H74"/>
  <c r="I74"/>
  <c r="F616"/>
  <c r="I617"/>
  <c r="H617"/>
  <c r="F178"/>
  <c r="H179"/>
  <c r="I179"/>
  <c r="F64"/>
  <c r="H65"/>
  <c r="I65"/>
  <c r="F520"/>
  <c r="H524"/>
  <c r="I524"/>
  <c r="F273"/>
  <c r="H274"/>
  <c r="I274"/>
  <c r="H81"/>
  <c r="I81"/>
  <c r="H569"/>
  <c r="I569"/>
  <c r="H472"/>
  <c r="I472"/>
  <c r="F443"/>
  <c r="I444"/>
  <c r="H444"/>
  <c r="F500"/>
  <c r="I501"/>
  <c r="H501"/>
  <c r="F281"/>
  <c r="I282"/>
  <c r="H282"/>
  <c r="H563"/>
  <c r="I563"/>
  <c r="H651"/>
  <c r="I651"/>
  <c r="I211"/>
  <c r="H211"/>
  <c r="F682"/>
  <c r="H683"/>
  <c r="I683"/>
  <c r="F522"/>
  <c r="I523"/>
  <c r="H523"/>
  <c r="F355"/>
  <c r="H356"/>
  <c r="I356"/>
  <c r="F35"/>
  <c r="H36"/>
  <c r="I36"/>
  <c r="F16"/>
  <c r="H17"/>
  <c r="I17"/>
  <c r="F661"/>
  <c r="H662"/>
  <c r="I662"/>
  <c r="F162"/>
  <c r="H163"/>
  <c r="I163"/>
  <c r="F620"/>
  <c r="H621"/>
  <c r="I621"/>
  <c r="F37"/>
  <c r="I38"/>
  <c r="H38"/>
  <c r="I332"/>
  <c r="H332"/>
  <c r="F359"/>
  <c r="I360"/>
  <c r="H360"/>
  <c r="F221"/>
  <c r="I222"/>
  <c r="H222"/>
  <c r="H100"/>
  <c r="I100"/>
  <c r="F336"/>
  <c r="H337"/>
  <c r="I337"/>
  <c r="H205"/>
  <c r="I205"/>
  <c r="H674"/>
  <c r="I674"/>
  <c r="F167"/>
  <c r="I168"/>
  <c r="H168"/>
  <c r="F351"/>
  <c r="I354"/>
  <c r="H354"/>
  <c r="H115"/>
  <c r="I115"/>
  <c r="H31"/>
  <c r="I31"/>
  <c r="H93"/>
  <c r="I93"/>
  <c r="F640"/>
  <c r="I641"/>
  <c r="H641"/>
  <c r="H557"/>
  <c r="I557"/>
  <c r="F242"/>
  <c r="H243"/>
  <c r="I243"/>
  <c r="H28"/>
  <c r="I28"/>
  <c r="I109"/>
  <c r="H109"/>
  <c r="I295"/>
  <c r="H295"/>
  <c r="F116"/>
  <c r="H117"/>
  <c r="I117"/>
  <c r="F347"/>
  <c r="H348"/>
  <c r="I348"/>
  <c r="F102"/>
  <c r="I103"/>
  <c r="H103"/>
  <c r="F596"/>
  <c r="I597"/>
  <c r="H597"/>
  <c r="F565"/>
  <c r="I566"/>
  <c r="H566"/>
  <c r="I559"/>
  <c r="H559"/>
  <c r="F529"/>
  <c r="H530"/>
  <c r="I530"/>
  <c r="I464"/>
  <c r="H464"/>
  <c r="F306"/>
  <c r="H307"/>
  <c r="I307"/>
  <c r="H188"/>
  <c r="I188"/>
  <c r="F512"/>
  <c r="I513"/>
  <c r="H513"/>
  <c r="I287"/>
  <c r="H287"/>
  <c r="H510"/>
  <c r="I510"/>
  <c r="F56"/>
  <c r="I57"/>
  <c r="H57"/>
  <c r="F397"/>
  <c r="H398"/>
  <c r="I398"/>
  <c r="F644"/>
  <c r="F643" s="1"/>
  <c r="I645"/>
  <c r="H645"/>
  <c r="I297"/>
  <c r="H297"/>
  <c r="H333"/>
  <c r="I333"/>
  <c r="I452"/>
  <c r="H452"/>
  <c r="F378"/>
  <c r="H379"/>
  <c r="I379"/>
  <c r="H91"/>
  <c r="I91"/>
  <c r="F612"/>
  <c r="H613"/>
  <c r="I613"/>
  <c r="F135"/>
  <c r="I136"/>
  <c r="H136"/>
  <c r="F479"/>
  <c r="H480"/>
  <c r="I480"/>
  <c r="F646"/>
  <c r="H647"/>
  <c r="I647"/>
  <c r="F635"/>
  <c r="H637"/>
  <c r="I637"/>
  <c r="I30"/>
  <c r="H30"/>
  <c r="F291"/>
  <c r="I292"/>
  <c r="H292"/>
  <c r="I555"/>
  <c r="H555"/>
  <c r="F258"/>
  <c r="H259"/>
  <c r="I259"/>
  <c r="H561"/>
  <c r="I561"/>
  <c r="F497"/>
  <c r="I498"/>
  <c r="H498"/>
  <c r="F173"/>
  <c r="H174"/>
  <c r="I174"/>
  <c r="F184"/>
  <c r="H185"/>
  <c r="I185"/>
  <c r="F422"/>
  <c r="H423"/>
  <c r="I423"/>
  <c r="F415"/>
  <c r="I416"/>
  <c r="H416"/>
  <c r="F579"/>
  <c r="H580"/>
  <c r="I580"/>
  <c r="F438"/>
  <c r="I439"/>
  <c r="H439"/>
  <c r="F433"/>
  <c r="I434"/>
  <c r="H434"/>
  <c r="F508"/>
  <c r="I509"/>
  <c r="H509"/>
  <c r="H85"/>
  <c r="I85"/>
  <c r="I632"/>
  <c r="H632"/>
  <c r="H235"/>
  <c r="I235"/>
  <c r="I229"/>
  <c r="H229"/>
  <c r="I139"/>
  <c r="H139"/>
  <c r="H66"/>
  <c r="I66"/>
  <c r="H244"/>
  <c r="I244"/>
  <c r="H622"/>
  <c r="I622"/>
  <c r="I570"/>
  <c r="H570"/>
  <c r="I456"/>
  <c r="H456"/>
  <c r="H20"/>
  <c r="I20"/>
  <c r="K874" i="4"/>
  <c r="J874"/>
  <c r="K700"/>
  <c r="J700"/>
  <c r="K636"/>
  <c r="J636"/>
  <c r="K59"/>
  <c r="J59"/>
  <c r="K170"/>
  <c r="J170"/>
  <c r="K545"/>
  <c r="J545"/>
  <c r="K430"/>
  <c r="J430"/>
  <c r="I524"/>
  <c r="K525"/>
  <c r="J525"/>
  <c r="K159"/>
  <c r="J159"/>
  <c r="K691"/>
  <c r="J691"/>
  <c r="K718"/>
  <c r="J718"/>
  <c r="K723"/>
  <c r="J723"/>
  <c r="K1016"/>
  <c r="J1016"/>
  <c r="K738"/>
  <c r="J738"/>
  <c r="K954"/>
  <c r="J954"/>
  <c r="I810"/>
  <c r="K811"/>
  <c r="J811"/>
  <c r="I767"/>
  <c r="K768"/>
  <c r="J768"/>
  <c r="K903"/>
  <c r="J903"/>
  <c r="I686"/>
  <c r="K687"/>
  <c r="J687"/>
  <c r="I806"/>
  <c r="K807"/>
  <c r="J807"/>
  <c r="K46"/>
  <c r="J46"/>
  <c r="K489"/>
  <c r="J489"/>
  <c r="K840"/>
  <c r="J840"/>
  <c r="K632"/>
  <c r="J632"/>
  <c r="K982"/>
  <c r="J982"/>
  <c r="K323"/>
  <c r="J323"/>
  <c r="I608"/>
  <c r="K616"/>
  <c r="J616"/>
  <c r="I834"/>
  <c r="K835"/>
  <c r="J835"/>
  <c r="K747"/>
  <c r="J747"/>
  <c r="K18"/>
  <c r="J18"/>
  <c r="K799"/>
  <c r="J799"/>
  <c r="K708"/>
  <c r="J708"/>
  <c r="K497"/>
  <c r="J497"/>
  <c r="I211"/>
  <c r="K212"/>
  <c r="J212"/>
  <c r="K963"/>
  <c r="J963"/>
  <c r="K892"/>
  <c r="J892"/>
  <c r="K565"/>
  <c r="J565"/>
  <c r="I711"/>
  <c r="K712"/>
  <c r="J712"/>
  <c r="I596"/>
  <c r="K597"/>
  <c r="J597"/>
  <c r="K435"/>
  <c r="J435"/>
  <c r="K998"/>
  <c r="J998"/>
  <c r="I463"/>
  <c r="K464"/>
  <c r="J464"/>
  <c r="I257"/>
  <c r="I234" s="1"/>
  <c r="K316"/>
  <c r="J316"/>
  <c r="K802"/>
  <c r="J802"/>
  <c r="K254"/>
  <c r="J254"/>
  <c r="I733"/>
  <c r="K734"/>
  <c r="J734"/>
  <c r="K605"/>
  <c r="J605"/>
  <c r="I959"/>
  <c r="K960"/>
  <c r="J960"/>
  <c r="K534"/>
  <c r="J534"/>
  <c r="K899"/>
  <c r="J899"/>
  <c r="I592"/>
  <c r="K593"/>
  <c r="J593"/>
  <c r="K66"/>
  <c r="J66"/>
  <c r="I492"/>
  <c r="K493"/>
  <c r="J493"/>
  <c r="K887"/>
  <c r="J887"/>
  <c r="K609"/>
  <c r="J609"/>
  <c r="I763"/>
  <c r="K764"/>
  <c r="J764"/>
  <c r="I427"/>
  <c r="K28"/>
  <c r="J28"/>
  <c r="K52"/>
  <c r="J52"/>
  <c r="K863"/>
  <c r="J863"/>
  <c r="K350"/>
  <c r="J350"/>
  <c r="K758"/>
  <c r="J758"/>
  <c r="I537"/>
  <c r="K538"/>
  <c r="J538"/>
  <c r="K994"/>
  <c r="J994"/>
  <c r="I502"/>
  <c r="K507"/>
  <c r="J507"/>
  <c r="K514"/>
  <c r="J514"/>
  <c r="K217"/>
  <c r="J217"/>
  <c r="K235"/>
  <c r="J235"/>
  <c r="K183"/>
  <c r="J183"/>
  <c r="K165"/>
  <c r="J165"/>
  <c r="I137"/>
  <c r="K144"/>
  <c r="J144"/>
  <c r="K22"/>
  <c r="J22"/>
  <c r="K673"/>
  <c r="J673"/>
  <c r="K1011"/>
  <c r="J1011"/>
  <c r="K551"/>
  <c r="J551"/>
  <c r="K750"/>
  <c r="J750"/>
  <c r="K1029"/>
  <c r="J1029"/>
  <c r="K572"/>
  <c r="J572"/>
  <c r="K882"/>
  <c r="J882"/>
  <c r="K844"/>
  <c r="J844"/>
  <c r="K382"/>
  <c r="J382"/>
  <c r="K69"/>
  <c r="J69"/>
  <c r="K63"/>
  <c r="J63"/>
  <c r="K598"/>
  <c r="J598"/>
  <c r="K361"/>
  <c r="J361"/>
  <c r="K827"/>
  <c r="J827"/>
  <c r="K240"/>
  <c r="J240"/>
  <c r="K879"/>
  <c r="J879"/>
  <c r="K705"/>
  <c r="J705"/>
  <c r="K154"/>
  <c r="J154"/>
  <c r="K830"/>
  <c r="J830"/>
  <c r="K986"/>
  <c r="J986"/>
  <c r="I991"/>
  <c r="F365" i="5"/>
  <c r="F436"/>
  <c r="F189"/>
  <c r="D109" i="6"/>
  <c r="F560" i="5"/>
  <c r="F537"/>
  <c r="I873" i="4"/>
  <c r="D615" i="6"/>
  <c r="I757" i="4"/>
  <c r="D510" i="6"/>
  <c r="I690" i="4"/>
  <c r="F553" i="5"/>
  <c r="I717" i="4"/>
  <c r="F499" i="5"/>
  <c r="F288"/>
  <c r="I997" i="4"/>
  <c r="I737"/>
  <c r="D158" i="6"/>
  <c r="I891" i="4"/>
  <c r="I544"/>
  <c r="F451" i="5"/>
  <c r="D263" i="6"/>
  <c r="F89" i="5"/>
  <c r="F204"/>
  <c r="F177"/>
  <c r="D255" i="6"/>
  <c r="D89"/>
  <c r="F296" i="5"/>
  <c r="F113"/>
  <c r="I843" i="4"/>
  <c r="F673" i="5"/>
  <c r="F550"/>
  <c r="D603" i="6"/>
  <c r="F186" i="5"/>
  <c r="I635" i="4"/>
  <c r="F263" i="5"/>
  <c r="F525"/>
  <c r="D174" i="6"/>
  <c r="D280"/>
  <c r="F285" i="5"/>
  <c r="F92"/>
  <c r="D45" i="6"/>
  <c r="F331" i="5"/>
  <c r="D412" i="6"/>
  <c r="F573" i="5"/>
  <c r="D291" i="6"/>
  <c r="F567" i="5"/>
  <c r="F556"/>
  <c r="F545"/>
  <c r="D331" i="6"/>
  <c r="F470" i="5"/>
  <c r="D66" i="6"/>
  <c r="F660" i="5"/>
  <c r="F293"/>
  <c r="F214"/>
  <c r="F121"/>
  <c r="F239"/>
  <c r="F425"/>
  <c r="D42" i="6"/>
  <c r="F318" i="5"/>
  <c r="D576" i="6"/>
  <c r="F106" i="5"/>
  <c r="D461" i="6"/>
  <c r="F26" i="5"/>
  <c r="F404"/>
  <c r="D419" i="6"/>
  <c r="F159" i="5"/>
  <c r="F99"/>
  <c r="I17" i="4"/>
  <c r="D432" i="6" l="1"/>
  <c r="G432" s="1"/>
  <c r="D516"/>
  <c r="G516" s="1"/>
  <c r="G433"/>
  <c r="D141"/>
  <c r="G141" s="1"/>
  <c r="D444"/>
  <c r="D443" s="1"/>
  <c r="D161"/>
  <c r="G161" s="1"/>
  <c r="D564"/>
  <c r="G564" s="1"/>
  <c r="D112"/>
  <c r="G112" s="1"/>
  <c r="D557"/>
  <c r="F557" s="1"/>
  <c r="D186"/>
  <c r="F186" s="1"/>
  <c r="D400"/>
  <c r="G400" s="1"/>
  <c r="F331"/>
  <c r="G331"/>
  <c r="D361"/>
  <c r="G362"/>
  <c r="F362"/>
  <c r="F125"/>
  <c r="G125"/>
  <c r="F182"/>
  <c r="G182"/>
  <c r="G624"/>
  <c r="F624"/>
  <c r="G558"/>
  <c r="F558"/>
  <c r="G567"/>
  <c r="F567"/>
  <c r="F324"/>
  <c r="G324"/>
  <c r="F599"/>
  <c r="G599"/>
  <c r="F36"/>
  <c r="G36"/>
  <c r="G266"/>
  <c r="F266"/>
  <c r="G34"/>
  <c r="F34"/>
  <c r="G545"/>
  <c r="F545"/>
  <c r="F634"/>
  <c r="G634"/>
  <c r="G165"/>
  <c r="F165"/>
  <c r="F168"/>
  <c r="G168"/>
  <c r="G419"/>
  <c r="F419"/>
  <c r="D455"/>
  <c r="D454" s="1"/>
  <c r="F461"/>
  <c r="G461"/>
  <c r="D13"/>
  <c r="F42"/>
  <c r="G42"/>
  <c r="F412"/>
  <c r="G412"/>
  <c r="G603"/>
  <c r="F603"/>
  <c r="G626"/>
  <c r="F626"/>
  <c r="F135"/>
  <c r="G135"/>
  <c r="G199"/>
  <c r="F199"/>
  <c r="G123"/>
  <c r="F123"/>
  <c r="F583"/>
  <c r="G583"/>
  <c r="F286"/>
  <c r="G286"/>
  <c r="G561"/>
  <c r="F561"/>
  <c r="G488"/>
  <c r="F488"/>
  <c r="G187"/>
  <c r="F187"/>
  <c r="F145"/>
  <c r="G145"/>
  <c r="G632"/>
  <c r="F632"/>
  <c r="G201"/>
  <c r="F201"/>
  <c r="F316"/>
  <c r="G316"/>
  <c r="G334"/>
  <c r="F334"/>
  <c r="G357"/>
  <c r="F357"/>
  <c r="G405"/>
  <c r="F405"/>
  <c r="F216"/>
  <c r="G216"/>
  <c r="D137"/>
  <c r="G138"/>
  <c r="F138"/>
  <c r="G472"/>
  <c r="F472"/>
  <c r="F77"/>
  <c r="G77"/>
  <c r="F391"/>
  <c r="G391"/>
  <c r="F328"/>
  <c r="G328"/>
  <c r="F456"/>
  <c r="G456"/>
  <c r="F403"/>
  <c r="G403"/>
  <c r="G595"/>
  <c r="F595"/>
  <c r="G549"/>
  <c r="F549"/>
  <c r="G615"/>
  <c r="F615"/>
  <c r="G85"/>
  <c r="F85"/>
  <c r="F230"/>
  <c r="G230"/>
  <c r="F383"/>
  <c r="G383"/>
  <c r="F288"/>
  <c r="G288"/>
  <c r="G45"/>
  <c r="F45"/>
  <c r="D254"/>
  <c r="G255"/>
  <c r="F255"/>
  <c r="D262"/>
  <c r="D261" s="1"/>
  <c r="F263"/>
  <c r="G263"/>
  <c r="D157"/>
  <c r="F158"/>
  <c r="G158"/>
  <c r="D509"/>
  <c r="F510"/>
  <c r="G510"/>
  <c r="G113"/>
  <c r="F113"/>
  <c r="F243"/>
  <c r="G243"/>
  <c r="G232"/>
  <c r="F232"/>
  <c r="G541"/>
  <c r="F541"/>
  <c r="F28"/>
  <c r="G28"/>
  <c r="G422"/>
  <c r="F422"/>
  <c r="F162"/>
  <c r="G162"/>
  <c r="G565"/>
  <c r="F565"/>
  <c r="F16"/>
  <c r="G16"/>
  <c r="F147"/>
  <c r="G147"/>
  <c r="F228"/>
  <c r="G228"/>
  <c r="D237"/>
  <c r="F238"/>
  <c r="G238"/>
  <c r="F314"/>
  <c r="G314"/>
  <c r="G121"/>
  <c r="F121"/>
  <c r="D503"/>
  <c r="F504"/>
  <c r="G504"/>
  <c r="F107"/>
  <c r="G107"/>
  <c r="G93"/>
  <c r="F93"/>
  <c r="F308"/>
  <c r="G308"/>
  <c r="F14"/>
  <c r="G14"/>
  <c r="D570"/>
  <c r="F571"/>
  <c r="G571"/>
  <c r="F524"/>
  <c r="G524"/>
  <c r="G337"/>
  <c r="F337"/>
  <c r="F514"/>
  <c r="G514"/>
  <c r="G133"/>
  <c r="F133"/>
  <c r="F591"/>
  <c r="G591"/>
  <c r="F574"/>
  <c r="G574"/>
  <c r="F304"/>
  <c r="G304"/>
  <c r="F445"/>
  <c r="G445"/>
  <c r="G581"/>
  <c r="F581"/>
  <c r="D205"/>
  <c r="D241"/>
  <c r="F242"/>
  <c r="G242"/>
  <c r="F640"/>
  <c r="G640"/>
  <c r="F359"/>
  <c r="G359"/>
  <c r="D553"/>
  <c r="G554"/>
  <c r="F554"/>
  <c r="D407"/>
  <c r="F408"/>
  <c r="G408"/>
  <c r="G66"/>
  <c r="F66"/>
  <c r="D173"/>
  <c r="F174"/>
  <c r="G174"/>
  <c r="F576"/>
  <c r="G576"/>
  <c r="G291"/>
  <c r="F291"/>
  <c r="D274"/>
  <c r="G280"/>
  <c r="F280"/>
  <c r="G89"/>
  <c r="F89"/>
  <c r="F109"/>
  <c r="G109"/>
  <c r="F149"/>
  <c r="G149"/>
  <c r="F53"/>
  <c r="G53"/>
  <c r="F142"/>
  <c r="G142"/>
  <c r="F18"/>
  <c r="G18"/>
  <c r="F339"/>
  <c r="G339"/>
  <c r="F218"/>
  <c r="G218"/>
  <c r="F608"/>
  <c r="G608"/>
  <c r="F40"/>
  <c r="G40"/>
  <c r="G180"/>
  <c r="F180"/>
  <c r="F151"/>
  <c r="G151"/>
  <c r="D428"/>
  <c r="G429"/>
  <c r="F429"/>
  <c r="G526"/>
  <c r="F526"/>
  <c r="G543"/>
  <c r="F543"/>
  <c r="F87"/>
  <c r="G87"/>
  <c r="F470"/>
  <c r="G470"/>
  <c r="F24"/>
  <c r="G24"/>
  <c r="G450"/>
  <c r="F450"/>
  <c r="F214"/>
  <c r="G214"/>
  <c r="G341"/>
  <c r="F341"/>
  <c r="G459"/>
  <c r="F459"/>
  <c r="F417"/>
  <c r="G417"/>
  <c r="F532"/>
  <c r="G532"/>
  <c r="G547"/>
  <c r="F547"/>
  <c r="H643" i="5"/>
  <c r="I643"/>
  <c r="H159"/>
  <c r="I159"/>
  <c r="I239"/>
  <c r="H239"/>
  <c r="H263"/>
  <c r="I263"/>
  <c r="H550"/>
  <c r="I550"/>
  <c r="F203"/>
  <c r="H204"/>
  <c r="I204"/>
  <c r="I451"/>
  <c r="H451"/>
  <c r="H499"/>
  <c r="I499"/>
  <c r="I553"/>
  <c r="H553"/>
  <c r="H560"/>
  <c r="I560"/>
  <c r="I438"/>
  <c r="H438"/>
  <c r="H184"/>
  <c r="I184"/>
  <c r="I291"/>
  <c r="H291"/>
  <c r="H646"/>
  <c r="I646"/>
  <c r="H35"/>
  <c r="I35"/>
  <c r="H520"/>
  <c r="I520"/>
  <c r="I73"/>
  <c r="H73"/>
  <c r="I628"/>
  <c r="H628"/>
  <c r="H468"/>
  <c r="I468"/>
  <c r="H677"/>
  <c r="I677"/>
  <c r="H431"/>
  <c r="I431"/>
  <c r="I535"/>
  <c r="H535"/>
  <c r="H95"/>
  <c r="I95"/>
  <c r="I599"/>
  <c r="H599"/>
  <c r="H614"/>
  <c r="I614"/>
  <c r="F77"/>
  <c r="H78"/>
  <c r="I78"/>
  <c r="F48"/>
  <c r="H49"/>
  <c r="I49"/>
  <c r="H316"/>
  <c r="I316"/>
  <c r="H99"/>
  <c r="I99"/>
  <c r="I293"/>
  <c r="H293"/>
  <c r="I537"/>
  <c r="H537"/>
  <c r="H258"/>
  <c r="I258"/>
  <c r="I479"/>
  <c r="H479"/>
  <c r="H162"/>
  <c r="I162"/>
  <c r="I417"/>
  <c r="H417"/>
  <c r="F110"/>
  <c r="H126"/>
  <c r="I126"/>
  <c r="H207"/>
  <c r="I207"/>
  <c r="F42"/>
  <c r="H43"/>
  <c r="I43"/>
  <c r="I87"/>
  <c r="H87"/>
  <c r="H485"/>
  <c r="I485"/>
  <c r="I630"/>
  <c r="H630"/>
  <c r="H665"/>
  <c r="I665"/>
  <c r="I231"/>
  <c r="H231"/>
  <c r="I71"/>
  <c r="H71"/>
  <c r="I679"/>
  <c r="H679"/>
  <c r="H460"/>
  <c r="I460"/>
  <c r="I338"/>
  <c r="H338"/>
  <c r="H342"/>
  <c r="I342"/>
  <c r="I106"/>
  <c r="H106"/>
  <c r="F213"/>
  <c r="H214"/>
  <c r="I214"/>
  <c r="H470"/>
  <c r="I470"/>
  <c r="H567"/>
  <c r="I567"/>
  <c r="F183"/>
  <c r="H186"/>
  <c r="I186"/>
  <c r="I89"/>
  <c r="H89"/>
  <c r="I288"/>
  <c r="H288"/>
  <c r="H189"/>
  <c r="I189"/>
  <c r="H508"/>
  <c r="I508"/>
  <c r="H415"/>
  <c r="I415"/>
  <c r="H497"/>
  <c r="I497"/>
  <c r="I135"/>
  <c r="H135"/>
  <c r="H378"/>
  <c r="I378"/>
  <c r="H397"/>
  <c r="I397"/>
  <c r="H529"/>
  <c r="I529"/>
  <c r="I596"/>
  <c r="H596"/>
  <c r="H351"/>
  <c r="I351"/>
  <c r="I661"/>
  <c r="H661"/>
  <c r="I522"/>
  <c r="H522"/>
  <c r="H281"/>
  <c r="I281"/>
  <c r="H178"/>
  <c r="I178"/>
  <c r="I495"/>
  <c r="H495"/>
  <c r="F702"/>
  <c r="I705"/>
  <c r="H705"/>
  <c r="H137"/>
  <c r="I137"/>
  <c r="H624"/>
  <c r="I624"/>
  <c r="H223"/>
  <c r="I223"/>
  <c r="I477"/>
  <c r="H477"/>
  <c r="I345"/>
  <c r="H345"/>
  <c r="I252"/>
  <c r="H252"/>
  <c r="H165"/>
  <c r="I165"/>
  <c r="H380"/>
  <c r="I380"/>
  <c r="H201"/>
  <c r="I201"/>
  <c r="I514"/>
  <c r="H514"/>
  <c r="I130"/>
  <c r="H130"/>
  <c r="I180"/>
  <c r="H180"/>
  <c r="G413"/>
  <c r="I437"/>
  <c r="I266"/>
  <c r="H266"/>
  <c r="H233"/>
  <c r="I233"/>
  <c r="F410"/>
  <c r="H411"/>
  <c r="I411"/>
  <c r="H548"/>
  <c r="I548"/>
  <c r="H384"/>
  <c r="I384"/>
  <c r="I531"/>
  <c r="H531"/>
  <c r="I97"/>
  <c r="H97"/>
  <c r="F519"/>
  <c r="I26"/>
  <c r="H26"/>
  <c r="I318"/>
  <c r="H318"/>
  <c r="H660"/>
  <c r="I660"/>
  <c r="I545"/>
  <c r="H545"/>
  <c r="H331"/>
  <c r="I331"/>
  <c r="H285"/>
  <c r="I285"/>
  <c r="H296"/>
  <c r="I296"/>
  <c r="I365"/>
  <c r="H365"/>
  <c r="H512"/>
  <c r="I512"/>
  <c r="H347"/>
  <c r="I347"/>
  <c r="H242"/>
  <c r="I242"/>
  <c r="H336"/>
  <c r="I336"/>
  <c r="I359"/>
  <c r="H359"/>
  <c r="H620"/>
  <c r="I620"/>
  <c r="H443"/>
  <c r="I443"/>
  <c r="I217"/>
  <c r="H217"/>
  <c r="H248"/>
  <c r="I248"/>
  <c r="H58"/>
  <c r="I58"/>
  <c r="H603"/>
  <c r="I603"/>
  <c r="F699"/>
  <c r="H700"/>
  <c r="I700"/>
  <c r="F685"/>
  <c r="I686"/>
  <c r="H686"/>
  <c r="H329"/>
  <c r="I329"/>
  <c r="F401"/>
  <c r="I404"/>
  <c r="H404"/>
  <c r="H425"/>
  <c r="I425"/>
  <c r="H92"/>
  <c r="I92"/>
  <c r="H525"/>
  <c r="I525"/>
  <c r="H113"/>
  <c r="I113"/>
  <c r="H177"/>
  <c r="I177"/>
  <c r="F435"/>
  <c r="I436"/>
  <c r="H436"/>
  <c r="H579"/>
  <c r="I579"/>
  <c r="H173"/>
  <c r="I173"/>
  <c r="I644"/>
  <c r="H644"/>
  <c r="H565"/>
  <c r="I565"/>
  <c r="I116"/>
  <c r="H116"/>
  <c r="H355"/>
  <c r="I355"/>
  <c r="H64"/>
  <c r="I64"/>
  <c r="H649"/>
  <c r="I649"/>
  <c r="H219"/>
  <c r="I219"/>
  <c r="I357"/>
  <c r="H357"/>
  <c r="I121"/>
  <c r="H121"/>
  <c r="H556"/>
  <c r="I556"/>
  <c r="H573"/>
  <c r="I573"/>
  <c r="F672"/>
  <c r="H673"/>
  <c r="I673"/>
  <c r="H433"/>
  <c r="I433"/>
  <c r="H422"/>
  <c r="I422"/>
  <c r="F634"/>
  <c r="I635"/>
  <c r="H635"/>
  <c r="I612"/>
  <c r="H612"/>
  <c r="H56"/>
  <c r="I56"/>
  <c r="I306"/>
  <c r="H306"/>
  <c r="I102"/>
  <c r="H102"/>
  <c r="F639"/>
  <c r="I640"/>
  <c r="H640"/>
  <c r="H167"/>
  <c r="I167"/>
  <c r="H221"/>
  <c r="I221"/>
  <c r="I37"/>
  <c r="H37"/>
  <c r="F15"/>
  <c r="I16"/>
  <c r="H16"/>
  <c r="F681"/>
  <c r="I682"/>
  <c r="H682"/>
  <c r="H500"/>
  <c r="I500"/>
  <c r="H273"/>
  <c r="I273"/>
  <c r="H616"/>
  <c r="I616"/>
  <c r="I483"/>
  <c r="H483"/>
  <c r="F653"/>
  <c r="H654"/>
  <c r="I654"/>
  <c r="I209"/>
  <c r="H209"/>
  <c r="I517"/>
  <c r="H517"/>
  <c r="I361"/>
  <c r="H361"/>
  <c r="H314"/>
  <c r="I314"/>
  <c r="I392"/>
  <c r="H392"/>
  <c r="H594"/>
  <c r="I594"/>
  <c r="F19"/>
  <c r="H22"/>
  <c r="I22"/>
  <c r="H493"/>
  <c r="I493"/>
  <c r="I427"/>
  <c r="H427"/>
  <c r="I52"/>
  <c r="H52"/>
  <c r="H308"/>
  <c r="I308"/>
  <c r="I147"/>
  <c r="H147"/>
  <c r="H83"/>
  <c r="I83"/>
  <c r="I487"/>
  <c r="H487"/>
  <c r="H124"/>
  <c r="I124"/>
  <c r="I533"/>
  <c r="H533"/>
  <c r="H667"/>
  <c r="I667"/>
  <c r="H601"/>
  <c r="I601"/>
  <c r="H300"/>
  <c r="I300"/>
  <c r="H658"/>
  <c r="I658"/>
  <c r="H119"/>
  <c r="I119"/>
  <c r="F51"/>
  <c r="F648"/>
  <c r="F68"/>
  <c r="F578"/>
  <c r="F172"/>
  <c r="F152" s="1"/>
  <c r="K17" i="4"/>
  <c r="J17"/>
  <c r="I833"/>
  <c r="K843"/>
  <c r="J843"/>
  <c r="K891"/>
  <c r="J891"/>
  <c r="K690"/>
  <c r="J690"/>
  <c r="K537"/>
  <c r="J537"/>
  <c r="K463"/>
  <c r="J463"/>
  <c r="K834"/>
  <c r="J834"/>
  <c r="K234"/>
  <c r="J234"/>
  <c r="I192"/>
  <c r="K211"/>
  <c r="J211"/>
  <c r="K608"/>
  <c r="J608"/>
  <c r="K737"/>
  <c r="J737"/>
  <c r="K717"/>
  <c r="J717"/>
  <c r="K757"/>
  <c r="J757"/>
  <c r="K137"/>
  <c r="J137"/>
  <c r="K763"/>
  <c r="J763"/>
  <c r="K592"/>
  <c r="J592"/>
  <c r="I732"/>
  <c r="I543" s="1"/>
  <c r="K733"/>
  <c r="J733"/>
  <c r="K711"/>
  <c r="J711"/>
  <c r="K806"/>
  <c r="J806"/>
  <c r="K767"/>
  <c r="J767"/>
  <c r="K524"/>
  <c r="J524"/>
  <c r="K635"/>
  <c r="J635"/>
  <c r="K544"/>
  <c r="J544"/>
  <c r="I989"/>
  <c r="K997"/>
  <c r="J997"/>
  <c r="K502"/>
  <c r="J502"/>
  <c r="K427"/>
  <c r="J427"/>
  <c r="K596"/>
  <c r="J596"/>
  <c r="K873"/>
  <c r="J873"/>
  <c r="I990"/>
  <c r="K991"/>
  <c r="J991"/>
  <c r="K492"/>
  <c r="J492"/>
  <c r="K959"/>
  <c r="J959"/>
  <c r="K257"/>
  <c r="J257"/>
  <c r="K686"/>
  <c r="J686"/>
  <c r="I805"/>
  <c r="K810"/>
  <c r="J810"/>
  <c r="I496"/>
  <c r="I360"/>
  <c r="D285" i="6"/>
  <c r="F284" i="5"/>
  <c r="F437"/>
  <c r="H437" s="1"/>
  <c r="F80"/>
  <c r="D44" i="6"/>
  <c r="F414" i="5"/>
  <c r="I872" i="4"/>
  <c r="F528" i="5"/>
  <c r="F516"/>
  <c r="D573" i="6"/>
  <c r="D411"/>
  <c r="F182" i="5"/>
  <c r="F432" i="6" l="1"/>
  <c r="G557"/>
  <c r="F112"/>
  <c r="F400"/>
  <c r="F516"/>
  <c r="F141"/>
  <c r="F161"/>
  <c r="F444"/>
  <c r="D508"/>
  <c r="F508" s="1"/>
  <c r="G444"/>
  <c r="D556"/>
  <c r="F556" s="1"/>
  <c r="D399"/>
  <c r="G399" s="1"/>
  <c r="F564"/>
  <c r="G186"/>
  <c r="D185"/>
  <c r="F185" s="1"/>
  <c r="D273"/>
  <c r="F274"/>
  <c r="G274"/>
  <c r="G407"/>
  <c r="F407"/>
  <c r="D236"/>
  <c r="G237"/>
  <c r="F237"/>
  <c r="F157"/>
  <c r="G157"/>
  <c r="D427"/>
  <c r="F428"/>
  <c r="G428"/>
  <c r="G443"/>
  <c r="F443"/>
  <c r="D172"/>
  <c r="G173"/>
  <c r="F173"/>
  <c r="F553"/>
  <c r="G553"/>
  <c r="F509"/>
  <c r="G509"/>
  <c r="F262"/>
  <c r="G262"/>
  <c r="F137"/>
  <c r="G137"/>
  <c r="F573"/>
  <c r="G573"/>
  <c r="D410"/>
  <c r="G411"/>
  <c r="F411"/>
  <c r="D284"/>
  <c r="F285"/>
  <c r="G285"/>
  <c r="G241"/>
  <c r="F241"/>
  <c r="D569"/>
  <c r="F570"/>
  <c r="G570"/>
  <c r="D253"/>
  <c r="F254"/>
  <c r="G254"/>
  <c r="G13"/>
  <c r="F13"/>
  <c r="F361"/>
  <c r="G361"/>
  <c r="D156"/>
  <c r="D12"/>
  <c r="G44"/>
  <c r="F44"/>
  <c r="G454"/>
  <c r="F454"/>
  <c r="G261"/>
  <c r="F261"/>
  <c r="G205"/>
  <c r="F205"/>
  <c r="D502"/>
  <c r="G503"/>
  <c r="F503"/>
  <c r="F455"/>
  <c r="G455"/>
  <c r="I152" i="5"/>
  <c r="H152"/>
  <c r="I648"/>
  <c r="H648"/>
  <c r="H19"/>
  <c r="I19"/>
  <c r="G709"/>
  <c r="H183"/>
  <c r="I183"/>
  <c r="I42"/>
  <c r="H42"/>
  <c r="H203"/>
  <c r="I203"/>
  <c r="H653"/>
  <c r="I653"/>
  <c r="H702"/>
  <c r="I702"/>
  <c r="H213"/>
  <c r="I213"/>
  <c r="H77"/>
  <c r="I77"/>
  <c r="H528"/>
  <c r="I528"/>
  <c r="F577"/>
  <c r="I578"/>
  <c r="H578"/>
  <c r="I681"/>
  <c r="H681"/>
  <c r="F638"/>
  <c r="H639"/>
  <c r="I639"/>
  <c r="I401"/>
  <c r="H401"/>
  <c r="F698"/>
  <c r="H699"/>
  <c r="I699"/>
  <c r="H519"/>
  <c r="I519"/>
  <c r="I182"/>
  <c r="H182"/>
  <c r="H516"/>
  <c r="I516"/>
  <c r="F671"/>
  <c r="H672"/>
  <c r="I672"/>
  <c r="I48"/>
  <c r="H48"/>
  <c r="F262"/>
  <c r="H284"/>
  <c r="I284"/>
  <c r="I68"/>
  <c r="H68"/>
  <c r="F684"/>
  <c r="I685"/>
  <c r="H685"/>
  <c r="H414"/>
  <c r="I414"/>
  <c r="I80"/>
  <c r="H80"/>
  <c r="H172"/>
  <c r="I172"/>
  <c r="I51"/>
  <c r="H51"/>
  <c r="H15"/>
  <c r="I15"/>
  <c r="H634"/>
  <c r="I634"/>
  <c r="H435"/>
  <c r="I435"/>
  <c r="F409"/>
  <c r="H410"/>
  <c r="I410"/>
  <c r="I110"/>
  <c r="H110"/>
  <c r="F642"/>
  <c r="F25"/>
  <c r="K543" i="4"/>
  <c r="J543"/>
  <c r="K990"/>
  <c r="J990"/>
  <c r="K872"/>
  <c r="J872"/>
  <c r="K989"/>
  <c r="J989"/>
  <c r="K192"/>
  <c r="J192"/>
  <c r="I164"/>
  <c r="K496"/>
  <c r="J496"/>
  <c r="K732"/>
  <c r="J732"/>
  <c r="K833"/>
  <c r="J833"/>
  <c r="K360"/>
  <c r="J360"/>
  <c r="K805"/>
  <c r="J805"/>
  <c r="I542"/>
  <c r="F413" i="5"/>
  <c r="H413" s="1"/>
  <c r="F692"/>
  <c r="G508" i="6" l="1"/>
  <c r="F399"/>
  <c r="G556"/>
  <c r="D283"/>
  <c r="F283" s="1"/>
  <c r="G185"/>
  <c r="D184"/>
  <c r="F184" s="1"/>
  <c r="F156"/>
  <c r="G156"/>
  <c r="F236"/>
  <c r="G236"/>
  <c r="F172"/>
  <c r="G172"/>
  <c r="F502"/>
  <c r="G502"/>
  <c r="G12"/>
  <c r="F12"/>
  <c r="F253"/>
  <c r="G253"/>
  <c r="F284"/>
  <c r="G284"/>
  <c r="D11"/>
  <c r="F273"/>
  <c r="G273"/>
  <c r="F569"/>
  <c r="G569"/>
  <c r="G410"/>
  <c r="F410"/>
  <c r="F427"/>
  <c r="G427"/>
  <c r="D240"/>
  <c r="H25" i="5"/>
  <c r="I25"/>
  <c r="H684"/>
  <c r="I684"/>
  <c r="I638"/>
  <c r="H638"/>
  <c r="H698"/>
  <c r="I698"/>
  <c r="F689"/>
  <c r="I692"/>
  <c r="H692"/>
  <c r="I409"/>
  <c r="H409"/>
  <c r="H671"/>
  <c r="I671"/>
  <c r="F14"/>
  <c r="I413"/>
  <c r="I642"/>
  <c r="H642"/>
  <c r="H262"/>
  <c r="I262"/>
  <c r="H577"/>
  <c r="I577"/>
  <c r="F576"/>
  <c r="K542" i="4"/>
  <c r="J542"/>
  <c r="K164"/>
  <c r="J164"/>
  <c r="I16"/>
  <c r="I1036" s="1"/>
  <c r="D540" i="6"/>
  <c r="G283" l="1"/>
  <c r="G184"/>
  <c r="D539"/>
  <c r="F540"/>
  <c r="G540"/>
  <c r="F11"/>
  <c r="G11"/>
  <c r="G240"/>
  <c r="F240"/>
  <c r="I689" i="5"/>
  <c r="H689"/>
  <c r="F688"/>
  <c r="H576"/>
  <c r="I576"/>
  <c r="H14"/>
  <c r="I14"/>
  <c r="K1036" i="4"/>
  <c r="J1036"/>
  <c r="J16"/>
  <c r="K16"/>
  <c r="D453" i="6" l="1"/>
  <c r="G539"/>
  <c r="F539"/>
  <c r="F709" i="5"/>
  <c r="H688"/>
  <c r="I688"/>
  <c r="D642" i="6" l="1"/>
  <c r="G453"/>
  <c r="F453"/>
  <c r="H709" i="5"/>
  <c r="I709"/>
  <c r="F642" i="6" l="1"/>
  <c r="G642"/>
</calcChain>
</file>

<file path=xl/sharedStrings.xml><?xml version="1.0" encoding="utf-8"?>
<sst xmlns="http://schemas.openxmlformats.org/spreadsheetml/2006/main" count="9004" uniqueCount="1077">
  <si>
    <t>02 1 02 L4670</t>
  </si>
  <si>
    <t>02 1 02 Z4670</t>
  </si>
  <si>
    <t>99 9 01 00900</t>
  </si>
  <si>
    <t>99 9 02 00900</t>
  </si>
  <si>
    <t>99 9 03 20001</t>
  </si>
  <si>
    <t>ВСЕГО</t>
  </si>
  <si>
    <t>05 4 01 28000</t>
  </si>
  <si>
    <t>Реализация дополнительных мероприятий, направленных на снижение напряженности на рынке труда</t>
  </si>
  <si>
    <t>510 03 00</t>
  </si>
  <si>
    <t>Бюджетные инвестиции</t>
  </si>
  <si>
    <t>03 1 00 00000</t>
  </si>
  <si>
    <t>03 1 01 00000</t>
  </si>
  <si>
    <t>03 1 01 22200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</si>
  <si>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</t>
  </si>
  <si>
    <t>03 3 00 00000</t>
  </si>
  <si>
    <t>03 3 01 00000</t>
  </si>
  <si>
    <t>03 4 00 00000</t>
  </si>
  <si>
    <t>03 4 01 00000</t>
  </si>
  <si>
    <t>03 4 01 42120</t>
  </si>
  <si>
    <t>Функционирование законодательных (представительных органов государственной власти и представительных органов муниципальных образований</t>
  </si>
  <si>
    <t>05 1 01 80050</t>
  </si>
  <si>
    <t>Расходы на погашение задолженности предприятий, оказывающих услуги по теплоснабжению по решению арбитражного суда</t>
  </si>
  <si>
    <t>99 9 13 23800</t>
  </si>
  <si>
    <t>Функционирование высшего должностного лица субъекта РФ и органа местного самоуправления</t>
  </si>
  <si>
    <t>Резервные фонды</t>
  </si>
  <si>
    <t>Другие общегосударственные вопросы</t>
  </si>
  <si>
    <t>Целевые программы муниципальных образований</t>
  </si>
  <si>
    <t>Региональные целевые программы</t>
  </si>
  <si>
    <t>Транспорт</t>
  </si>
  <si>
    <t>ЖИЛИЩНО-КОММУНАЛЬНОЕ ХОЗЯЙСТВО</t>
  </si>
  <si>
    <t>Жилищное хозяйство</t>
  </si>
  <si>
    <t>ОБРАЗОВАНИЕ</t>
  </si>
  <si>
    <t>83 И 4130</t>
  </si>
  <si>
    <t>05 1 01 00900</t>
  </si>
  <si>
    <t>01 2 01 20400</t>
  </si>
  <si>
    <r>
      <t>Основное мероприятие</t>
    </r>
    <r>
      <rPr>
        <sz val="12"/>
        <rFont val="Times New Roman"/>
        <family val="1"/>
        <charset val="204"/>
      </rPr>
      <t xml:space="preserve"> "Молодежь"</t>
    </r>
  </si>
  <si>
    <t>01 2 02 00000</t>
  </si>
  <si>
    <t>01 2 02 20500</t>
  </si>
  <si>
    <t>01 2 02 20600</t>
  </si>
  <si>
    <t>01 3 00 00000</t>
  </si>
  <si>
    <r>
      <t>Основное мероприятие</t>
    </r>
    <r>
      <rPr>
        <sz val="12"/>
        <rFont val="Times New Roman"/>
        <family val="1"/>
        <charset val="204"/>
      </rPr>
      <t xml:space="preserve"> "Развитие физической культуры и спорта"</t>
    </r>
  </si>
  <si>
    <t>01 3 01 00000</t>
  </si>
  <si>
    <t>01 3 01 20800</t>
  </si>
  <si>
    <t>01 3 01 20900</t>
  </si>
  <si>
    <t>Иные межбюджетные трансферты на господдержку лучших работников муниципальных учреждений культуры в рамках нерпограммного направления деятельности «Иные непрограммные направления деят.ОМСУ Пушкиногорского р-на»</t>
  </si>
  <si>
    <t>Иные межбюджетные трансферты на господдержку (грант) комплексного развития регион.и муниципальных учреждений культуры в</t>
  </si>
  <si>
    <t>03 1 01 41340</t>
  </si>
  <si>
    <t>83 Ц 7049</t>
  </si>
  <si>
    <t>Функционирование Правительства РФ, высших исполнительных органов государственной власти субъектов РФ, местных администраций</t>
  </si>
  <si>
    <t>Защита населения и территорий от чрезвычайных ситуаций природного и техногенного характера, гражданская оборона</t>
  </si>
  <si>
    <t>922</t>
  </si>
  <si>
    <t>НАЦИОНАЛЬНАЯ БЕЗОПАСНОСТЬ И ПРАВООХРАНИТЕЛЬНАЯ ДЕЯТЕЛЬНОСТЬ</t>
  </si>
  <si>
    <t>НАЦИОНАЛЬНАЯ ЭКОНОМИКА</t>
  </si>
  <si>
    <t>5222400</t>
  </si>
  <si>
    <t>ЗДРАВООХРАНЕНИЕ, ФИЗИЧЕСКАЯ КУЛЬТУРА И СПОРТ</t>
  </si>
  <si>
    <t>070 05 00</t>
  </si>
  <si>
    <t>340 02 00</t>
  </si>
  <si>
    <t>795 00 00</t>
  </si>
  <si>
    <t>098 02 00</t>
  </si>
  <si>
    <t>442 99 00</t>
  </si>
  <si>
    <t>522 00 00</t>
  </si>
  <si>
    <t>002 04 20</t>
  </si>
  <si>
    <t xml:space="preserve">04 </t>
  </si>
  <si>
    <t>098 02 01</t>
  </si>
  <si>
    <t>522 43 00</t>
  </si>
  <si>
    <t>421 99 08</t>
  </si>
  <si>
    <t>520 09 00</t>
  </si>
  <si>
    <t>Процентные платежи по долговым обязательствам</t>
  </si>
  <si>
    <t>99 9 06 20005</t>
  </si>
  <si>
    <t xml:space="preserve">Субсидии бюджетам на финансовое обеспечение мероприятий по капитальному ремонту многоквартирных домов </t>
  </si>
  <si>
    <t>Взнос в уставные капиталы</t>
  </si>
  <si>
    <t>Субсидия на развитие социальной и инженерной инфраструктуры</t>
  </si>
  <si>
    <t>Другие вопросы в области национальной экономики</t>
  </si>
  <si>
    <t>Коммунальное хозяйство</t>
  </si>
  <si>
    <t>Общеэкономические вопросы</t>
  </si>
  <si>
    <t>Субсидия на реализацию областной долгосрочной целевой программы "Социальное развитие села в Псковской области до 2012 года"</t>
  </si>
  <si>
    <t>99 9 03 22400</t>
  </si>
  <si>
    <t>Субсидии бюджетным учреждениям на иные цели</t>
  </si>
  <si>
    <t>Обслуживание муниципального долга</t>
  </si>
  <si>
    <t>795 00 11</t>
  </si>
  <si>
    <t>Муниципальное бюджетное общеобразовательное учреждение "Пушкиногорская средняя общеобразовательная школа имени А.С.Пушкина"</t>
  </si>
  <si>
    <t>Муниципальное бюджетное дошкольное образовательное учреждение Пушкиногорский детский сад "Сказка"</t>
  </si>
  <si>
    <t>Муниципальная программа "Развитие автомобильных дорог общего пользования местного значения в Пушкиногорском р-не на 2014-16 г."</t>
  </si>
  <si>
    <t>83 Ц 7024</t>
  </si>
  <si>
    <t>99 9 08 43050</t>
  </si>
  <si>
    <t>01 1 03 20300</t>
  </si>
  <si>
    <t>Проведение Всероссийской сельскохозяйственной переписи в 2016 году</t>
  </si>
  <si>
    <t>03 1 02 00000</t>
  </si>
  <si>
    <t>04 0 00 00000</t>
  </si>
  <si>
    <t>Судебная система</t>
  </si>
  <si>
    <t>Иные дотации</t>
  </si>
  <si>
    <t>Дотации</t>
  </si>
  <si>
    <t>522 66 00</t>
  </si>
  <si>
    <t>Ведомственная целевая программа "Содействие занятости населения Псковской области на 2011-2012 годы</t>
  </si>
  <si>
    <t>522 89 00</t>
  </si>
  <si>
    <t>01 1 Е2 Z0970</t>
  </si>
  <si>
    <t>Субсидия на финансирование ведомственной целевой программы "Содействие занятости населения Псковской области на 2013-2014 годы"</t>
  </si>
  <si>
    <t>Субсидия на реализацию дополнительных мероприятий, направленных на снижение напряженности на рынке труда</t>
  </si>
  <si>
    <t>001 40 02</t>
  </si>
  <si>
    <t>001 40 03</t>
  </si>
  <si>
    <t>Составление (изменение и дополнение) списков кандидатов в присяжные заседатели федеральных судов общей юрисдикции в РФ. 3 окружной военный суд</t>
  </si>
  <si>
    <r>
      <t>Подпрограмма</t>
    </r>
    <r>
      <rPr>
        <sz val="12"/>
        <rFont val="Times New Roman"/>
        <family val="1"/>
        <charset val="204"/>
      </rPr>
      <t xml:space="preserve"> муниципальной программы "Совершенствование, развития бюджетного процесса и управление муниципальным долгом"</t>
    </r>
  </si>
  <si>
    <t>05 3 00 00000</t>
  </si>
  <si>
    <t>05 3 01 00000</t>
  </si>
  <si>
    <t>05 3 01 00900</t>
  </si>
  <si>
    <t>05 3 01 27100</t>
  </si>
  <si>
    <r>
      <t>Основное мероприятие</t>
    </r>
    <r>
      <rPr>
        <sz val="12"/>
        <rFont val="Times New Roman"/>
        <family val="1"/>
        <charset val="204"/>
      </rPr>
      <t xml:space="preserve"> "Совершенствование и развитие бюджетного процесса"</t>
    </r>
  </si>
  <si>
    <t>05 3 02 00000</t>
  </si>
  <si>
    <t>05 3 02 51180</t>
  </si>
  <si>
    <t>05 3 02 27300</t>
  </si>
  <si>
    <r>
      <t>Основное мероприятие</t>
    </r>
    <r>
      <rPr>
        <sz val="12"/>
        <rFont val="Times New Roman"/>
        <family val="1"/>
        <charset val="204"/>
      </rPr>
      <t xml:space="preserve"> "Управление муниципальным долгом"</t>
    </r>
  </si>
  <si>
    <t>05 3 03 00000</t>
  </si>
  <si>
    <t>05 3 03 27200</t>
  </si>
  <si>
    <t>05 4 00 00000</t>
  </si>
  <si>
    <t>04 9 01 41160</t>
  </si>
  <si>
    <t>05 1 00 00000</t>
  </si>
  <si>
    <r>
      <t>Основное мероприятие</t>
    </r>
    <r>
      <rPr>
        <sz val="12"/>
        <rFont val="Times New Roman"/>
        <family val="1"/>
        <charset val="204"/>
      </rPr>
      <t xml:space="preserve"> "Функционирование администрации муниципального образования"</t>
    </r>
  </si>
  <si>
    <t>05 1 01 00000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</si>
  <si>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</si>
  <si>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05 1 01 10100</t>
  </si>
  <si>
    <t>05 1 01 25400</t>
  </si>
  <si>
    <t>05 1 01 25500</t>
  </si>
  <si>
    <t>04 3 01 R5550</t>
  </si>
  <si>
    <t>03 3 01 42120</t>
  </si>
  <si>
    <t>03 2 02 00000</t>
  </si>
  <si>
    <t>03 1 02 22410</t>
  </si>
  <si>
    <t>03 2 01 22200</t>
  </si>
  <si>
    <t>03 2 02 22400</t>
  </si>
  <si>
    <t>03 3 01 21800</t>
  </si>
  <si>
    <t>03 4 01 22700</t>
  </si>
  <si>
    <t>350 03 00</t>
  </si>
  <si>
    <t xml:space="preserve">Мероприятия в области жилищного хозяйства (капремонт и ремонт дворовых территорий многоквартирных домов) </t>
  </si>
  <si>
    <t>522 88 06</t>
  </si>
  <si>
    <t>Мера социальной поддержки населения по публичным нормативным обязательствам</t>
  </si>
  <si>
    <t>81 Б 4103</t>
  </si>
  <si>
    <t>Закупка товаров, работ услуг для государственных нужд</t>
  </si>
  <si>
    <t>01 1 02 41040</t>
  </si>
  <si>
    <t>01 1 02 41010</t>
  </si>
  <si>
    <t>01 1 02 42010</t>
  </si>
  <si>
    <t>01 1 02 42020</t>
  </si>
  <si>
    <t>01 1 02 42030</t>
  </si>
  <si>
    <t>01 1 02 42150</t>
  </si>
  <si>
    <r>
      <t>Основное мероприятие</t>
    </r>
    <r>
      <rPr>
        <sz val="12"/>
        <rFont val="Times New Roman"/>
        <family val="1"/>
        <charset val="204"/>
      </rPr>
      <t xml:space="preserve"> "Развитие дополнительного образования"</t>
    </r>
  </si>
  <si>
    <t>01 1 03 00000</t>
  </si>
  <si>
    <t>01 1 03 00790</t>
  </si>
  <si>
    <t>01 1 03 42150</t>
  </si>
  <si>
    <t>01 2 00 00000</t>
  </si>
  <si>
    <t>Субсидия на реализацию мероприятий в рамках подпрограммы "Молодое поколение Псковской области (2014-2020 годы)" в рамках непрограм.направлен.деят.«Иные непрограммные направления деят.ОМСУ Пушкиногорского р-на»</t>
  </si>
  <si>
    <t>83 И 4103</t>
  </si>
  <si>
    <t>83 5 7052</t>
  </si>
  <si>
    <t>81 Б 4110</t>
  </si>
  <si>
    <t>Предоставление субсидий бюджетным, автономным учреждениям и иным некоммерческим организациям</t>
  </si>
  <si>
    <t>71 5 7017</t>
  </si>
  <si>
    <t>Субсидия на фин.областной долгосрочной целевой программы "Развитие автомобильных дорог в Псковской области на период 2011-2015 годы". Капремонт и ремонт дворовых территорий многоквартирных домов, проездов к дворовым территориям многоквартирных домов населенных пунктов области</t>
  </si>
  <si>
    <t xml:space="preserve">522 00 00 </t>
  </si>
  <si>
    <t>Субсидии гражданам на приобретение жилья</t>
  </si>
  <si>
    <t>Субсидия на фин.ОДЦП "Развитие автомобильных дорог в Псковской об. на период 2011-15 годы". Ремонт, капремонт, строит. и реконструкция автомоб.дорог общ.пользов.местного значения, расположенных в границах поселений, включая проектно-изыскательские работы</t>
  </si>
  <si>
    <t>83 Ц 7023</t>
  </si>
  <si>
    <t>01 1 02 W1010</t>
  </si>
  <si>
    <t>01 3 01 W1140</t>
  </si>
  <si>
    <t>05 1 01 25600</t>
  </si>
  <si>
    <t>05 1 01 42130</t>
  </si>
  <si>
    <t>05 1 01 42070</t>
  </si>
  <si>
    <t>05 1 01 42090</t>
  </si>
  <si>
    <r>
      <t>Основное мероприятие</t>
    </r>
    <r>
      <rPr>
        <sz val="12"/>
        <rFont val="Times New Roman"/>
        <family val="1"/>
        <charset val="204"/>
      </rPr>
      <t xml:space="preserve"> "Функционирование организаций, обеспечивающих выполнение части муниципальных функций"</t>
    </r>
  </si>
  <si>
    <t>05 4 01 27700</t>
  </si>
  <si>
    <t>05 4 01 81000</t>
  </si>
  <si>
    <t>01 2 02 28200</t>
  </si>
  <si>
    <t>81 Б 4201</t>
  </si>
  <si>
    <t>Обеспечение пожарной безопасности</t>
  </si>
  <si>
    <t>83 И 4108</t>
  </si>
  <si>
    <t>81 Б 4304</t>
  </si>
  <si>
    <t>01 1 03 42010</t>
  </si>
  <si>
    <r>
      <t>Подпрограмма</t>
    </r>
    <r>
      <rPr>
        <sz val="12"/>
        <rFont val="Times New Roman"/>
        <family val="1"/>
        <charset val="204"/>
      </rPr>
      <t xml:space="preserve"> муниципальной программы "Развитие культуры"</t>
    </r>
  </si>
  <si>
    <t>02 1 00 00000</t>
  </si>
  <si>
    <r>
      <t>Основное мероприятие</t>
    </r>
    <r>
      <rPr>
        <sz val="12"/>
        <rFont val="Times New Roman"/>
        <family val="1"/>
        <charset val="204"/>
      </rPr>
      <t xml:space="preserve"> "Развитие библиотечного дела"</t>
    </r>
  </si>
  <si>
    <t>02 1 01 00000</t>
  </si>
  <si>
    <t>02 1 01 21100</t>
  </si>
  <si>
    <t>01 1 01 42170</t>
  </si>
  <si>
    <t>01 1 02 42170</t>
  </si>
  <si>
    <t>01 1 03 42170</t>
  </si>
  <si>
    <t>04 1 01 23900</t>
  </si>
  <si>
    <t>02 1 02 80010</t>
  </si>
  <si>
    <t>04 1 01 S8100</t>
  </si>
  <si>
    <t>04 8 01 24400</t>
  </si>
  <si>
    <t>83 Ц 0000</t>
  </si>
  <si>
    <t>81 Ц 7031</t>
  </si>
  <si>
    <t>600</t>
  </si>
  <si>
    <t>Предоставление субсидий федеральным бюджетным, автономным учреждениям и иным некоммерческим организациям</t>
  </si>
  <si>
    <t>Выполнение функций бюджетными учреждениями</t>
  </si>
  <si>
    <t>04 1 01 22900</t>
  </si>
  <si>
    <t>04 1 01 23100</t>
  </si>
  <si>
    <t>04 1 01 46020</t>
  </si>
  <si>
    <t>04 3 00 00000</t>
  </si>
  <si>
    <t>Дошкольное образование</t>
  </si>
  <si>
    <t>Общее образование</t>
  </si>
  <si>
    <t>Другие вопросы в области образования</t>
  </si>
  <si>
    <t>СОЦИАЛЬНАЯ ПОЛИТИКА</t>
  </si>
  <si>
    <t>Пенсионное обеспечение</t>
  </si>
  <si>
    <t>500</t>
  </si>
  <si>
    <t>Резервные фонды местных администраций</t>
  </si>
  <si>
    <t>3500200</t>
  </si>
  <si>
    <t>006</t>
  </si>
  <si>
    <t>001</t>
  </si>
  <si>
    <t xml:space="preserve">Ведомственная структура расходов </t>
  </si>
  <si>
    <t>Рз</t>
  </si>
  <si>
    <t>ПЗ</t>
  </si>
  <si>
    <t>ЦСР</t>
  </si>
  <si>
    <t>ВР</t>
  </si>
  <si>
    <t xml:space="preserve">Наименование </t>
  </si>
  <si>
    <t>01</t>
  </si>
  <si>
    <t>02</t>
  </si>
  <si>
    <t>03</t>
  </si>
  <si>
    <t>04</t>
  </si>
  <si>
    <t>05</t>
  </si>
  <si>
    <t>07</t>
  </si>
  <si>
    <t>08</t>
  </si>
  <si>
    <t>09</t>
  </si>
  <si>
    <t>10</t>
  </si>
  <si>
    <t>11</t>
  </si>
  <si>
    <t>12</t>
  </si>
  <si>
    <t>14</t>
  </si>
  <si>
    <t xml:space="preserve">Рз </t>
  </si>
  <si>
    <t>Наименование</t>
  </si>
  <si>
    <t>Прочие расходы</t>
  </si>
  <si>
    <t xml:space="preserve">Выполнение функций органами местного самоуправления </t>
  </si>
  <si>
    <t>Субсидии юридическим лицам</t>
  </si>
  <si>
    <t>Охрана семьи и детства</t>
  </si>
  <si>
    <t>Социальное обеспечение населения</t>
  </si>
  <si>
    <t>Дорожное хозяйство</t>
  </si>
  <si>
    <t>Другие вопросы в области жилищно-коммунального хозяйства</t>
  </si>
  <si>
    <t>Обеспечение мероприятий по капитальному ремонту многоквартирных домов за счет средств бюджетов</t>
  </si>
  <si>
    <t>ВСЕГО РАСХОДОВ</t>
  </si>
  <si>
    <t>04 1 01 80080</t>
  </si>
  <si>
    <t>02 1 02 S6030</t>
  </si>
  <si>
    <t>01 1 01 42040</t>
  </si>
  <si>
    <t>01 1 01 42050</t>
  </si>
  <si>
    <t>01 1 01 42150</t>
  </si>
  <si>
    <t>01 1 01 43020</t>
  </si>
  <si>
    <r>
      <t>Подпрограмма</t>
    </r>
    <r>
      <rPr>
        <sz val="12"/>
        <rFont val="Times New Roman"/>
        <family val="1"/>
        <charset val="204"/>
      </rPr>
      <t xml:space="preserve"> муниципальной программы "Обеспечение общего порядка и противодействие коррупции"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</si>
  <si>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"Функционирование финансового управления"</t>
    </r>
  </si>
  <si>
    <t>300</t>
  </si>
  <si>
    <t>121</t>
  </si>
  <si>
    <t>Фонд оплаты труда и страховые взносы</t>
  </si>
  <si>
    <t>122</t>
  </si>
  <si>
    <t>242</t>
  </si>
  <si>
    <t>Закупка товаров, работ, услуг в сфере информационно-коммуникационных технологий</t>
  </si>
  <si>
    <t>244</t>
  </si>
  <si>
    <t>Прочая закупка товаров, работ и услуг для государственных (муниципальных) нужд</t>
  </si>
  <si>
    <t>Уплата прочих налогов, сборов и иных платежей</t>
  </si>
  <si>
    <t>810</t>
  </si>
  <si>
    <t>Субсидии юридическим лицам (кроме государственных (муниципальных) учреждений) и физическим лицам - производителям товаров, работ, услуг</t>
  </si>
  <si>
    <t>450</t>
  </si>
  <si>
    <t>Бюджетные инвестиции иным юридическим лицам</t>
  </si>
  <si>
    <t>314</t>
  </si>
  <si>
    <t>611</t>
  </si>
  <si>
    <t>99 9 11 27300</t>
  </si>
  <si>
    <t>99 9 12 27200</t>
  </si>
  <si>
    <t>Расходы по  мун.программе "Развитие автомобильных дорог общего пользования местного значения в Пушкиногорском р-не на 2014-16 г." в рамках непрограм.направления деят.«Иные непрограм.направления деятельности ОМСУ р-на»</t>
  </si>
  <si>
    <t>Другие вопросы в области национальной безопасности и правоохранительной деятельности</t>
  </si>
  <si>
    <t>81 И 5147</t>
  </si>
  <si>
    <t>03 2 00 00000</t>
  </si>
  <si>
    <t>03 2 01 00000</t>
  </si>
  <si>
    <t>03 2 01 22500</t>
  </si>
  <si>
    <t>Средства на осуществление дополнительных расходов из резервных фондов Администрации области</t>
  </si>
  <si>
    <t xml:space="preserve">Оказание других видов социальной помощи </t>
  </si>
  <si>
    <t>522 19 00</t>
  </si>
  <si>
    <t>Другие вопросы в области культуры, кинематографии</t>
  </si>
  <si>
    <t>Расходы на ремонт автомобильных дорог общего пользования местного значения за счет иных источников финансирования в рамках непрограм.направления деят.«Иные непрограм.направления деятельности ОМСУ р-на»</t>
  </si>
  <si>
    <t>83 1 7057</t>
  </si>
  <si>
    <t>04 1 01 23300</t>
  </si>
  <si>
    <t>02 1 02 80090</t>
  </si>
  <si>
    <t>02 1 01 80090</t>
  </si>
  <si>
    <t>01 1 01 42010</t>
  </si>
  <si>
    <t>02 1 02 00790</t>
  </si>
  <si>
    <t>02 1 01 00790</t>
  </si>
  <si>
    <t>02 1 01 51460</t>
  </si>
  <si>
    <t>04 4 01 80041</t>
  </si>
  <si>
    <t>04 4 01 80042</t>
  </si>
  <si>
    <t>83 1 7053</t>
  </si>
  <si>
    <t>83 1 7055</t>
  </si>
  <si>
    <t>Субсидии бюджетам на финансовое обеспечение мероприятий по капитальному ремонту многоквартирных домов за счет средств областного бюджета</t>
  </si>
  <si>
    <t>Субсидия на финансовое обеспечение мероприятий по переселению граждан из аварийного жилищного фонда за счет средств областного бюджета</t>
  </si>
  <si>
    <t>098 02 02</t>
  </si>
  <si>
    <t>05 1 01 01900</t>
  </si>
  <si>
    <t>05 1 02 25700</t>
  </si>
  <si>
    <t>05 2 00 00000</t>
  </si>
  <si>
    <r>
      <t>Основное мероприятие</t>
    </r>
    <r>
      <rPr>
        <sz val="12"/>
        <rFont val="Times New Roman"/>
        <family val="1"/>
        <charset val="204"/>
      </rPr>
      <t xml:space="preserve"> "Обеспечение общего порядка и противодействие коррупции"</t>
    </r>
  </si>
  <si>
    <t>05 2 01 00000</t>
  </si>
  <si>
    <t>05 2 01 42140</t>
  </si>
  <si>
    <r>
      <t>Основное мероприятие</t>
    </r>
    <r>
      <rPr>
        <sz val="12"/>
        <rFont val="Times New Roman"/>
        <family val="1"/>
        <charset val="204"/>
      </rPr>
      <t xml:space="preserve"> "Патриотическое воспитание"</t>
    </r>
  </si>
  <si>
    <t>01 2 01 00000</t>
  </si>
  <si>
    <t>Субвенция на выполнение гос.полномочий по образованию и обеспечению деятельности комиссии по делам несовершеннолетних и защите их прав</t>
  </si>
  <si>
    <t>Обслуживание государственного внутреннего и муниципального долга</t>
  </si>
  <si>
    <t>Дотации на выравнивание бюджетной обеспеченности субъектов РФ и муниципальных образований</t>
  </si>
  <si>
    <t>НАЦИОНАЛЬНАЯ ОБОРОНА</t>
  </si>
  <si>
    <t>Мобилизационная и вневойсковая подготовка</t>
  </si>
  <si>
    <t>Другие вопросы в области здравоохранения</t>
  </si>
  <si>
    <t>ЗДРАВООХРАНЕНИЕ</t>
  </si>
  <si>
    <t>ФИЗИЧЕСКАЯ КУЛЬТУРА И СПОРТ</t>
  </si>
  <si>
    <t>Физическая культура</t>
  </si>
  <si>
    <t>070 04 00</t>
  </si>
  <si>
    <t>МЕЖБЮДЖЕТНЫЕ ТРАНСФЕРТЫ ОБЩЕГО ХАРАКТЕРА БЮДЖЕТАМ СУБЪЕКТОВ РФ И МУНИЦИПАЛЬНЫХ ОБРАЗОВАНИЙ</t>
  </si>
  <si>
    <t>99 9 05 41270</t>
  </si>
  <si>
    <t>04 9 01 S1160</t>
  </si>
  <si>
    <t>83 И 5013</t>
  </si>
  <si>
    <t>83 1 7067</t>
  </si>
  <si>
    <t>04 7 01 54200</t>
  </si>
  <si>
    <r>
      <t>Подпрограмма</t>
    </r>
    <r>
      <rPr>
        <sz val="12"/>
        <rFont val="Times New Roman"/>
        <family val="1"/>
        <charset val="204"/>
      </rPr>
      <t xml:space="preserve"> муниципальной программы "Социальная поддержка граждан и реализация демографической политики"</t>
    </r>
  </si>
  <si>
    <t>(муниципальным программам и непрограммным направлениям деятельности)</t>
  </si>
  <si>
    <r>
      <t>Основное мероприятие</t>
    </r>
    <r>
      <rPr>
        <sz val="12"/>
        <rFont val="Times New Roman"/>
        <family val="1"/>
        <charset val="204"/>
      </rPr>
      <t xml:space="preserve"> "Развитие общего образования"</t>
    </r>
  </si>
  <si>
    <t>01 1 02 00000</t>
  </si>
  <si>
    <t>01 1 02 00790</t>
  </si>
  <si>
    <t>02 1 01 L5190</t>
  </si>
  <si>
    <t>99 9 07 000П0</t>
  </si>
  <si>
    <t>04 3 01 00000</t>
  </si>
  <si>
    <r>
      <t>Подпрограмма</t>
    </r>
    <r>
      <rPr>
        <sz val="12"/>
        <rFont val="Times New Roman"/>
        <family val="1"/>
        <charset val="204"/>
      </rPr>
      <t xml:space="preserve"> муниципальной программы "Жилище"</t>
    </r>
  </si>
  <si>
    <t>04 6 00 00000</t>
  </si>
  <si>
    <t>05 1 02 25300</t>
  </si>
  <si>
    <t>04 6 01 W1160</t>
  </si>
  <si>
    <t>04 1 01 80020</t>
  </si>
  <si>
    <t>Межбюджетные трансферты</t>
  </si>
  <si>
    <t>521 00 00</t>
  </si>
  <si>
    <t>13</t>
  </si>
  <si>
    <t>ОБСЛУЖИВАНИЕ ГОСУДАРСТВЕННОГО И МУНИЦИПАЛЬНОГО ДОЛГА</t>
  </si>
  <si>
    <t>04 1 00 00000</t>
  </si>
  <si>
    <t>04 1 01 00000</t>
  </si>
  <si>
    <t>КУЛЬТУРА, КИНЕМАТОГРАФИЯ И СРЕДСТВА МАССОВОЙ ИНФОРМАЦИИ</t>
  </si>
  <si>
    <t>Культура</t>
  </si>
  <si>
    <t>440 99 00</t>
  </si>
  <si>
    <t>423 99 00</t>
  </si>
  <si>
    <t>тыс.руб.</t>
  </si>
  <si>
    <t>В С Е Г О    РАСХОДОВ</t>
  </si>
  <si>
    <t>ОБЩЕГОСУДАРСТВЕННЫЕ ВОПРОСЫ</t>
  </si>
  <si>
    <t>КВСР</t>
  </si>
  <si>
    <t>Пр</t>
  </si>
  <si>
    <t>05 3 02 41250</t>
  </si>
  <si>
    <t>02 1 02 000П0</t>
  </si>
  <si>
    <t>02 1 02 S00П0</t>
  </si>
  <si>
    <t>Дополнительное образование детей</t>
  </si>
  <si>
    <t>436 21 00</t>
  </si>
  <si>
    <t xml:space="preserve">Мероприятия в области строительства архитектуры и градостроительства </t>
  </si>
  <si>
    <t>338 00 00</t>
  </si>
  <si>
    <t>100</t>
  </si>
  <si>
    <t>800</t>
  </si>
  <si>
    <t>Обеспечение проведения выборов и референдумов</t>
  </si>
  <si>
    <t>01 1 01 00000</t>
  </si>
  <si>
    <t>01 1 01 00790</t>
  </si>
  <si>
    <t>05 3 02 53910</t>
  </si>
  <si>
    <t>99 9 04 20004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</si>
  <si>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</si>
  <si>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ГРБС</t>
  </si>
  <si>
    <t>ПБС</t>
  </si>
  <si>
    <t>612</t>
  </si>
  <si>
    <t>Субсидия на финансирование областной целевой программы "Развитие системы образования Псковской области на 2009-2011 годы"</t>
  </si>
  <si>
    <t>тыс.руб</t>
  </si>
  <si>
    <t>01 0 00 00000</t>
  </si>
  <si>
    <t>01 1 01 01790</t>
  </si>
  <si>
    <r>
      <t>Основное мероприятие</t>
    </r>
    <r>
      <rPr>
        <sz val="12"/>
        <rFont val="Times New Roman"/>
        <family val="1"/>
        <charset val="204"/>
      </rPr>
      <t xml:space="preserve"> "Улучшение жилищных условий отдельных категорий граждан"</t>
    </r>
  </si>
  <si>
    <t>04 6 01 00000</t>
  </si>
  <si>
    <t>04 6 01 42080</t>
  </si>
  <si>
    <t>04 1 01 46080</t>
  </si>
  <si>
    <t>81 Б 4303</t>
  </si>
  <si>
    <t>002 04 30</t>
  </si>
  <si>
    <t xml:space="preserve">01 </t>
  </si>
  <si>
    <t>098 02 04</t>
  </si>
  <si>
    <t>Субсидии на мероприятия по переселению граждан из аварийного жилищного фонда для приобретения дополнительной площади, сверх ранее занимаемой, переселяемыми гражданами за счет средств областного бюджета</t>
  </si>
  <si>
    <t>Прочие межбюджетные трансферты общего характера</t>
  </si>
  <si>
    <t>04 1 01 23700</t>
  </si>
  <si>
    <t>99 9 09 23200</t>
  </si>
  <si>
    <r>
      <t>Подпрограмма</t>
    </r>
    <r>
      <rPr>
        <sz val="12"/>
        <rFont val="Times New Roman"/>
        <family val="1"/>
        <charset val="204"/>
      </rPr>
      <t xml:space="preserve"> муниципальной программы "Развитие дошкольного, общего, дополнительного образования"</t>
    </r>
  </si>
  <si>
    <t>01 1 00 00000</t>
  </si>
  <si>
    <r>
      <t>Основное мероприятие</t>
    </r>
    <r>
      <rPr>
        <sz val="12"/>
        <rFont val="Times New Roman"/>
        <family val="1"/>
        <charset val="204"/>
      </rPr>
      <t xml:space="preserve"> "Дошкольное образование"</t>
    </r>
  </si>
  <si>
    <t>83 1 7048</t>
  </si>
  <si>
    <t>04 1 01 80030</t>
  </si>
  <si>
    <t>Субсидия на реализацию областной долгосрочной целевой программы "Допризывная подготовка молодежи в Псковской области на 2010-2014 годы"</t>
  </si>
  <si>
    <t>Благоустройство</t>
  </si>
  <si>
    <t>522 69 00</t>
  </si>
  <si>
    <t>Молодежная политика и оздоровление детей</t>
  </si>
  <si>
    <t>521 02 01</t>
  </si>
  <si>
    <t>83 И 0000</t>
  </si>
  <si>
    <t>81 0 4103</t>
  </si>
  <si>
    <t>04 2 00 00000</t>
  </si>
  <si>
    <t>04 2 01 00000</t>
  </si>
  <si>
    <t>04 2 01 41130</t>
  </si>
  <si>
    <t>04 3 01 R0820</t>
  </si>
  <si>
    <t>04 4 00 00000</t>
  </si>
  <si>
    <t>04 4 01 00000</t>
  </si>
  <si>
    <t>04 4 01 24100</t>
  </si>
  <si>
    <t>04 4 01 41190</t>
  </si>
  <si>
    <t>04 5 01 24400</t>
  </si>
  <si>
    <t>04 6 01 41160</t>
  </si>
  <si>
    <t xml:space="preserve">04 6 01 W1160 </t>
  </si>
  <si>
    <t>04 6 01 41170</t>
  </si>
  <si>
    <t xml:space="preserve">04 6 01 W1170 </t>
  </si>
  <si>
    <r>
      <t>Основное мероприятие</t>
    </r>
    <r>
      <rPr>
        <sz val="12"/>
        <rFont val="Times New Roman"/>
        <family val="1"/>
        <charset val="204"/>
      </rPr>
      <t xml:space="preserve"> "Социальная поддержка граждан и реализация демографической политики"</t>
    </r>
  </si>
  <si>
    <t>05 4 01 00000</t>
  </si>
  <si>
    <t>05 4 01 27600</t>
  </si>
  <si>
    <t>05 4 01 43040</t>
  </si>
  <si>
    <t>Непрограммные расходы</t>
  </si>
  <si>
    <t>99 9 00 00000</t>
  </si>
  <si>
    <t>05 3 02 S0900</t>
  </si>
  <si>
    <t>05 3 02 42110</t>
  </si>
  <si>
    <t>01 1 01 41400</t>
  </si>
  <si>
    <t>81 Б 4204</t>
  </si>
  <si>
    <t>Расходы по муниципальной программе "Развитие автомобильных дорог общего пользования мест.значен.в Пушкиногорском р-не на 2014-16 г."за счет межбюд.трансфертов из пос.в рамках непрограм.направлен.деят.«Иные непрограм.направления деят.ОМСУ  р-на»</t>
  </si>
  <si>
    <t>83 И 5148</t>
  </si>
  <si>
    <t>872</t>
  </si>
  <si>
    <t>83 И 4210</t>
  </si>
  <si>
    <t>82 Ц 7031</t>
  </si>
  <si>
    <t>Нераспределенный резерв</t>
  </si>
  <si>
    <t>700</t>
  </si>
  <si>
    <t>Субвенция на выполнен.гос.полномочий по материально-технич.обеспеч.проведения выборов в представит. органы вновь образованных муницип.образований в рамках непрограм.направлен.деятельности "Иные непрограм.направлен.деятельности ОМСУ Пушкиногорского р-на"</t>
  </si>
  <si>
    <t>03 4 01 21900</t>
  </si>
  <si>
    <t>83 1 000П</t>
  </si>
  <si>
    <t>05 3 02 80070</t>
  </si>
  <si>
    <t>01 3 01 41140</t>
  </si>
  <si>
    <t>02 0 00 00000</t>
  </si>
  <si>
    <t>04 5 00 00000</t>
  </si>
  <si>
    <t>04 5 01 00000</t>
  </si>
  <si>
    <t>04 5 01 R4970</t>
  </si>
  <si>
    <t>99 9 10 23700</t>
  </si>
  <si>
    <t>Муниципальная бюджетная организация дополнительного образования "Пушкиногорская школа искусств имени С.С. Гейченко"</t>
  </si>
  <si>
    <r>
      <t>Основное мероприятие</t>
    </r>
    <r>
      <rPr>
        <sz val="12"/>
        <rFont val="Times New Roman"/>
        <family val="1"/>
        <charset val="204"/>
      </rPr>
      <t xml:space="preserve"> "Развитие системы культурно-досугового обслуживания населения"</t>
    </r>
  </si>
  <si>
    <t>02 1 02 00000</t>
  </si>
  <si>
    <t>02 1 02 21500</t>
  </si>
  <si>
    <t>02 1 02 46030</t>
  </si>
  <si>
    <t>05 1 01 S0900</t>
  </si>
  <si>
    <t>05 2 01 51200</t>
  </si>
  <si>
    <t>04 7 01 24100</t>
  </si>
  <si>
    <t>Субвенция на выплату вознаграждения за выполнение функций классного руководителя педагогическим работникам муниципальных образовательных учреждений</t>
  </si>
  <si>
    <t>350 02 00</t>
  </si>
  <si>
    <t>351 05 00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</si>
  <si>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</si>
  <si>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</si>
  <si>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505 86 00</t>
  </si>
  <si>
    <t>Расходы на выплаты персоналу в целях обеспечения выполнения функций государственными органами, казенными учреждениями, органами управления государственными внебюджетными фондами</t>
  </si>
  <si>
    <t>Закупка товаров, работ, услуг для государственных нужд</t>
  </si>
  <si>
    <t>200</t>
  </si>
  <si>
    <t>Иные бюджетные ассигнования</t>
  </si>
  <si>
    <t>Социальное обеспечение и иные выплаты населению</t>
  </si>
  <si>
    <t xml:space="preserve">Закупка товаров, работ и услуг для государственных нужд </t>
  </si>
  <si>
    <t>400</t>
  </si>
  <si>
    <t>83 И 4216</t>
  </si>
  <si>
    <t>Составление (изменение и дополнение) списков кандидатов в присяжные заседатели федеральных судов общей юрисдикции в РФ. Ленинградский окружной суд</t>
  </si>
  <si>
    <t>098 02 05</t>
  </si>
  <si>
    <t>03 0 00 00000</t>
  </si>
  <si>
    <t>04 7 01 00000</t>
  </si>
  <si>
    <t>04 7 00 00000</t>
  </si>
  <si>
    <t>04 1 01 45010</t>
  </si>
  <si>
    <r>
      <t>Основное мероприятие</t>
    </r>
    <r>
      <rPr>
        <sz val="12"/>
        <rFont val="Times New Roman"/>
        <family val="1"/>
        <charset val="204"/>
      </rPr>
      <t xml:space="preserve"> "Обеспечение жильем молодых семей"</t>
    </r>
  </si>
  <si>
    <t>04 3 02 00000</t>
  </si>
  <si>
    <t>04 3 02 L4970</t>
  </si>
  <si>
    <t>01 1 02 42180</t>
  </si>
  <si>
    <t>01 1 02 L2550</t>
  </si>
  <si>
    <t>01 1 E2 54910</t>
  </si>
  <si>
    <t>03 3 01 41350</t>
  </si>
  <si>
    <t>05 4 01 41500</t>
  </si>
  <si>
    <t>99 9 14 41570</t>
  </si>
  <si>
    <t>Сельское хозяйство и рыболовство</t>
  </si>
  <si>
    <t>99 9 05 41600</t>
  </si>
  <si>
    <t>04 3 01 Б0820</t>
  </si>
  <si>
    <t>99 9 16 00110</t>
  </si>
  <si>
    <t>04 2 01 L2990</t>
  </si>
  <si>
    <t>99 9 15 00010</t>
  </si>
  <si>
    <t>01 1 02 43090</t>
  </si>
  <si>
    <t>01 1 02 4309Z</t>
  </si>
  <si>
    <t>01 1 02 4310Z</t>
  </si>
  <si>
    <t>01 1 03 4310Z</t>
  </si>
  <si>
    <t>99 9 17 23600</t>
  </si>
  <si>
    <t>Расходы на возмещение убытков по гостинице</t>
  </si>
  <si>
    <t>99 9 18 54690</t>
  </si>
  <si>
    <t>Проведение Всероссийской переписи населения 2020 года</t>
  </si>
  <si>
    <t>99 9 05 S1270</t>
  </si>
  <si>
    <t>Возмещение расходов из резервного фонда Администрации области, связанных с необходимостью обеспечения СИЗ в Единый день голосования</t>
  </si>
  <si>
    <t>99 9 19 00010</t>
  </si>
  <si>
    <t>01 1 02 L3040</t>
  </si>
  <si>
    <t>Мероприятия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</si>
  <si>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05 3 02 27800</t>
  </si>
  <si>
    <t>99 9 20 20004</t>
  </si>
  <si>
    <t>Осуществление государственных полномочий по выплате компенсации педагогическим работникам за работу по подготовке и проведению государственной итоговой аттестации по образовательным программам основного общего и среднего общего образования за счет субвенции из областного бюджета</t>
  </si>
  <si>
    <t>01 1 02 42190</t>
  </si>
  <si>
    <t>Межбюджетные транферты</t>
  </si>
  <si>
    <t>Приобретение оборудования и материалов для модернизации объектов теплоснабжения, водоснабжения, водоотведения в целях подготовки муниципальных образований к отопительному сезону</t>
  </si>
  <si>
    <t>04 1 01 41390</t>
  </si>
  <si>
    <r>
      <t xml:space="preserve">Обеспечение мероприятий по </t>
    </r>
    <r>
      <rPr>
        <i/>
        <sz val="12"/>
        <rFont val="Times New Roman"/>
        <family val="1"/>
        <charset val="204"/>
      </rPr>
      <t>модернизации</t>
    </r>
    <r>
      <rPr>
        <sz val="12"/>
        <rFont val="Times New Roman"/>
        <family val="1"/>
        <charset val="204"/>
      </rPr>
      <t xml:space="preserve"> систем коммунальной инфраструктуры за счет средств областного бюджета</t>
    </r>
  </si>
  <si>
    <t>04 1 01 09605</t>
  </si>
  <si>
    <t>Софинансирование мероприятий по ликвидации несанкционированных свалок за счет субсидии из областного бюджета</t>
  </si>
  <si>
    <t>Обеспечение мероприятий по оборудованию контейнерных площадок для накопления твердых коммунальных отходов</t>
  </si>
  <si>
    <t>Обеспечение мероприятий по оборудованию контейнерных площадок для раздельного накопления твердых коммунальных отходов и установке на них контейнеров</t>
  </si>
  <si>
    <t>04 1 01 41550</t>
  </si>
  <si>
    <t>04 1 01 41730</t>
  </si>
  <si>
    <t>04 1 01 41740</t>
  </si>
  <si>
    <t>04 1 01 09505</t>
  </si>
  <si>
    <t>01 1 02 53030</t>
  </si>
  <si>
    <r>
      <t>Основное мероприятие</t>
    </r>
    <r>
      <rPr>
        <sz val="12"/>
        <rFont val="Times New Roman"/>
        <family val="1"/>
        <charset val="204"/>
      </rPr>
      <t xml:space="preserve"> "Предупреждение и профилактика возникновения природных и техногенных пожаров"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</si>
  <si>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"Мероприятия по гражданской обороне и мобилизационной подготовке"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</si>
  <si>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"Мероприятия, направленные на функционирование системы АПК "Безопасный город""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</si>
  <si>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"Мероприятия в области гражданской обороны, предупреждения и ликвидации чрезвычайных ситуаций, обеспечения пожарной безопасности и безопасности людей на водных объектах"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</si>
  <si>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"Профилактика правонарушений"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</si>
  <si>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"Антинаркотическая деятельность на территории муниципального образования"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</si>
  <si>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"Создание условий для безопасного и бесперебойного движения автомобильного транспорта путем обеспечения сохранности автодорог и улучшения их транспортно-эксплуатационного состояния"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</si>
  <si>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"Поддержка муниципальных программ формирования городской среды"</t>
    </r>
  </si>
  <si>
    <t>99 9 05 W1270</t>
  </si>
  <si>
    <t>05 5 01 41270</t>
  </si>
  <si>
    <t>05 5 01 W1270</t>
  </si>
  <si>
    <r>
      <t>Основное мероприятие</t>
    </r>
    <r>
      <rPr>
        <sz val="12"/>
        <rFont val="Times New Roman"/>
        <family val="1"/>
        <charset val="204"/>
      </rPr>
      <t xml:space="preserve"> "Подготовка документов территориального планирования, градостроительного зонирования и документации по планировке территории"</t>
    </r>
  </si>
  <si>
    <t>05 5 00 00000</t>
  </si>
  <si>
    <t>05 5 01 00000</t>
  </si>
  <si>
    <t>99 9 22 75490</t>
  </si>
  <si>
    <t>Расходы на поощрение муниципальной управленческой команды за достижение значений показателей деятельности органов исполнительной власти в рамках непрограммного направления деятельности "Непрограммные направления деятельности органов местного самоуправления"</t>
  </si>
  <si>
    <t>99 9 23 00010</t>
  </si>
  <si>
    <t>Возмещение расходов из резервного фонда Администрации области, связанных с погашением задолженностей за теплоэнергию по гостинице</t>
  </si>
  <si>
    <t>04 1 01 41700</t>
  </si>
  <si>
    <t>04 1 01 W1700</t>
  </si>
  <si>
    <t>Поддержка муниципальных программ формирования современной городской среды за счет средств областного бюджета</t>
  </si>
  <si>
    <t>04 7 F2 D5550</t>
  </si>
  <si>
    <t>Возмещение расходов из резервного фонда Администрации области, связанных с благоустройством братских захоронений</t>
  </si>
  <si>
    <t>04 2 01 00010</t>
  </si>
  <si>
    <t>Возмещение расходов из резервного фонда Администрации области на реализацию программы оздоровления педагогических работников общеобразовательных учреждений</t>
  </si>
  <si>
    <t>99 9 21 00010</t>
  </si>
  <si>
    <t>Возмещение расходов из резервного фонда Администрации области, связанных с приобретением комплекта футбольных ворот и сетки</t>
  </si>
  <si>
    <t>99 9 24 00010</t>
  </si>
  <si>
    <t>04 2 02 41570</t>
  </si>
  <si>
    <t>05 0 00 00000</t>
  </si>
  <si>
    <t>02 1 01 L519F</t>
  </si>
  <si>
    <t>99 9 25 20006</t>
  </si>
  <si>
    <t>02 2 01 81500</t>
  </si>
  <si>
    <r>
      <t>Подпрограмма</t>
    </r>
    <r>
      <rPr>
        <sz val="12"/>
        <rFont val="Times New Roman"/>
        <family val="1"/>
        <charset val="204"/>
      </rPr>
      <t xml:space="preserve"> муниципальной программы "Создание и поддержка добровольческих (волонтерских) и некоммерческих оргнанизаций"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</si>
  <si>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"Поддержка добровольческих( волонтерских) и некомерческих организаций"</t>
    </r>
  </si>
  <si>
    <t>02 2 00 00000</t>
  </si>
  <si>
    <t>02 2 01 00000</t>
  </si>
  <si>
    <t>Расходы на возмещение затрат, связанных с проведением мероприятий по ликвидации гостиницы</t>
  </si>
  <si>
    <t>99 9 17 23601</t>
  </si>
  <si>
    <t>99 9 27 42200</t>
  </si>
  <si>
    <r>
      <t xml:space="preserve">Расходы </t>
    </r>
    <r>
      <rPr>
        <i/>
        <sz val="12"/>
        <rFont val="Times New Roman"/>
        <family val="1"/>
        <charset val="204"/>
      </rPr>
      <t>за счет субвенци</t>
    </r>
    <r>
      <rPr>
        <sz val="12"/>
        <rFont val="Times New Roman"/>
        <family val="1"/>
        <charset val="204"/>
      </rPr>
      <t>и на осуществление органами местного самоуправления отдельных государственных полномочий по организации мероприятий при осуществлении деятельности по обращению с животными без владельцев на территории Псковской области</t>
    </r>
  </si>
  <si>
    <r>
      <t xml:space="preserve">Расходы </t>
    </r>
    <r>
      <rPr>
        <i/>
        <sz val="12"/>
        <rFont val="Times New Roman"/>
        <family val="1"/>
        <charset val="204"/>
      </rPr>
      <t>за счет субвенции</t>
    </r>
    <r>
      <rPr>
        <sz val="12"/>
        <rFont val="Times New Roman"/>
        <family val="1"/>
        <charset val="204"/>
      </rPr>
      <t xml:space="preserve"> на осуществление органами местного самоуправления отдельных государственных полномочий по организации мероприятий при осуществлении деятельности по обращению с животными без владельцев на территории Псковской области</t>
    </r>
  </si>
  <si>
    <r>
      <t>Подпрограмма</t>
    </r>
    <r>
      <rPr>
        <sz val="12"/>
        <rFont val="Times New Roman"/>
        <family val="1"/>
        <charset val="204"/>
      </rPr>
      <t xml:space="preserve"> муниципальной программы "Содействие занятости населения"</t>
    </r>
  </si>
  <si>
    <t>05 6 00 00000</t>
  </si>
  <si>
    <t>Основное мероприятие "Реализация мероприятий в сфере занятости населения"</t>
  </si>
  <si>
    <t>05 6 01 00000</t>
  </si>
  <si>
    <t>05 6 01 LП020</t>
  </si>
  <si>
    <t>04 1 01 23500</t>
  </si>
  <si>
    <t>Расходы на подготовку документов по регистрации объектов коммунальной инфраструктуры</t>
  </si>
  <si>
    <t>04 1 01 23400</t>
  </si>
  <si>
    <t>Реализация мероприятий на установку знаков туристической навигации за счет субсидии из областного бюджета</t>
  </si>
  <si>
    <t>99 9 28 41910</t>
  </si>
  <si>
    <t>04 2 01 42210</t>
  </si>
  <si>
    <t>ОХРАНА ОКРУЖАЮЩЕЙ СРЕДЫ</t>
  </si>
  <si>
    <t>Сбор, удаление отходов и очистка сточных вод</t>
  </si>
  <si>
    <t>Ликвидация стихийных несанкционированных свалок</t>
  </si>
  <si>
    <t>04 1 01 28100</t>
  </si>
  <si>
    <t>Финансовое обеспечение иных расходов органов местного самоуправления</t>
  </si>
  <si>
    <t>99 9 29 27400</t>
  </si>
  <si>
    <t>01 1 02 L7500</t>
  </si>
  <si>
    <t>Софинансирование по субсидии на осуществление дорожной деятельности, а также на капитальный ремонт и ремонт дворовых территорий многоквартирных домов, проездов к дворовым территориям многоквартирных домов населенных пунктов области</t>
  </si>
  <si>
    <t>04 4 01 W1190</t>
  </si>
  <si>
    <t>05 5 02 41910</t>
  </si>
  <si>
    <r>
      <t>Основное мероприятие</t>
    </r>
    <r>
      <rPr>
        <sz val="12"/>
        <rFont val="Times New Roman"/>
        <family val="1"/>
        <charset val="204"/>
      </rPr>
      <t xml:space="preserve"> "Развитие туризма"</t>
    </r>
  </si>
  <si>
    <t>05 5 02 W1910</t>
  </si>
  <si>
    <t>05 5 02 00000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</si>
  <si>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 за счет иных межбюджетных трансфертов из федерального бюджета</t>
  </si>
  <si>
    <t>04 7 F2 54240</t>
  </si>
  <si>
    <t>Расходы на развитие институтов территориального общественного самоуправления и поддержку проектов местных инициатив за счет субсидии из областного бюджета</t>
  </si>
  <si>
    <t>04 1 01 41560</t>
  </si>
  <si>
    <t>Софинансирование расходов на развитие институтов территориального общественного самоуправления и поддержку проектов местных инициатив за счет собственных средств</t>
  </si>
  <si>
    <t>04 1 01 W1560</t>
  </si>
  <si>
    <t>02 1 02 41560</t>
  </si>
  <si>
    <t>02 1 02 W1560</t>
  </si>
  <si>
    <t>01 102 41940</t>
  </si>
  <si>
    <t>01 103 41940</t>
  </si>
  <si>
    <t>01 102 W1940</t>
  </si>
  <si>
    <t>Софинансирование по субсидии на предоставление педагогическим работникам муниципальных образовательных организаций дополнительной поддержки на бесплатное посещение культурно-массовых мероприятий за счет собственных средств</t>
  </si>
  <si>
    <t>01 103 W1940</t>
  </si>
  <si>
    <t>01 101 41940</t>
  </si>
  <si>
    <t>01 101 W1940</t>
  </si>
  <si>
    <t>01 1 01 L5760</t>
  </si>
  <si>
    <t>0 1 02 L7500</t>
  </si>
  <si>
    <t>01 1 03 L5760</t>
  </si>
  <si>
    <t>02 1 02 L5760</t>
  </si>
  <si>
    <t>05 4 02 42200</t>
  </si>
  <si>
    <r>
      <t>Основное мероприятие</t>
    </r>
    <r>
      <rPr>
        <sz val="12"/>
        <rFont val="Times New Roman"/>
        <family val="1"/>
        <charset val="204"/>
      </rPr>
      <t xml:space="preserve"> "Реализация органами местного самоуправления отдельных переданных государственных полномочий"</t>
    </r>
  </si>
  <si>
    <t>05 4 02 00000</t>
  </si>
  <si>
    <t>Капитальные вложения в объекты государственной (муниципальной) собственности</t>
  </si>
  <si>
    <t>05 3 02 W1250</t>
  </si>
  <si>
    <t>Возмещение расходов из резервного фонда Правительства Псковской области на выполнение подготовительных работ по объекту "Строительтсво канализационно-насосной станции с напорным коллектором на ул.Пушкинской р.п.Пушкинские Горы"</t>
  </si>
  <si>
    <t>04 1 01 00010</t>
  </si>
  <si>
    <t>04 3 01 А0820</t>
  </si>
  <si>
    <t>99 9 30 00010</t>
  </si>
  <si>
    <t>Субсидия на возмещение недополученных доходов и (или) возмещение затрат в связи с оказанием услуг населению по водоснабжению</t>
  </si>
  <si>
    <t>04 1 01 24900</t>
  </si>
  <si>
    <t>Софинансирование за счет средств местного бюджета к субсидии на строительство, реконструкция, капитальный ремонт и техническое перевооружение объектов коммунальной инфраструктуры</t>
  </si>
  <si>
    <t>04 1 01 W5010</t>
  </si>
  <si>
    <t>Субсидия на обеспечение комплексного развития сельских территорий за счет средств внебюджетных источников</t>
  </si>
  <si>
    <t>01 1 01 Z5760</t>
  </si>
  <si>
    <t>01 1 03 Z5760</t>
  </si>
  <si>
    <t>02 1 02 Z5760</t>
  </si>
  <si>
    <t>Расходы на возмещение затрат, связанных с проведением мероприятий по ликвидации редакции газеты "Пушкинский край"</t>
  </si>
  <si>
    <t>99 9 17 23602</t>
  </si>
  <si>
    <t>Софинансирование к субсидии на обеспечение мероприятий по оборудованию контейнерных площадок для накопления твердых коммунальных отходов за счет собственных средств</t>
  </si>
  <si>
    <t>04 1 01 W1730</t>
  </si>
  <si>
    <t>05 1 01 75490</t>
  </si>
  <si>
    <t>23.07.2024 г. № 93</t>
  </si>
  <si>
    <t>Субсидии на подготовку проектов межевания земельных участков и на проведение кадастровых работ</t>
  </si>
  <si>
    <t>05 1 01 L5990</t>
  </si>
  <si>
    <t>Расходы на развитие ТОС и поддержку проектов местных инициатив за счет собственных средств</t>
  </si>
  <si>
    <t>04 2 03 88300</t>
  </si>
  <si>
    <r>
      <t>Основное мероприятие</t>
    </r>
    <r>
      <rPr>
        <sz val="12"/>
        <rFont val="Times New Roman"/>
        <family val="1"/>
        <charset val="204"/>
      </rPr>
      <t xml:space="preserve"> "Развитие ТОС и поддержка местных инициатив"</t>
    </r>
  </si>
  <si>
    <t>04 2 03 00000</t>
  </si>
  <si>
    <t>Субсидия на приобретение служебного жилья для педагогических работников муниципальных образовательных организаций</t>
  </si>
  <si>
    <t>Софинансирование за счет средств местного бюджета по субсидии на приобретение служебного жилья для педагогических работников муниципальных образовательных организаций</t>
  </si>
  <si>
    <t>01 1 02 41960</t>
  </si>
  <si>
    <t>01 1 02 W1960</t>
  </si>
  <si>
    <t>Расходы на реализацию мероприятий по модернизации школьных систем образования в рамках софиансирования к субсидии за счет собственных средств</t>
  </si>
  <si>
    <t>01 1 02 Z7500</t>
  </si>
  <si>
    <t>Иные межбюджетные трансферты на обеспечение выплат ежемесячного денежного вознаграждения советникам директоров</t>
  </si>
  <si>
    <t>Разработка проектно-сметной документации на капитальный ремонт здания учреждения культуры за счет средств субсидии из областного бюджета</t>
  </si>
  <si>
    <t>02 1 01 46030</t>
  </si>
  <si>
    <t>Софинансирование за счет собственных средств по субсидии на разработку проектно-сметной документации здания муниципального бюджетного учреждения культуры</t>
  </si>
  <si>
    <t>02 1 01 W6030</t>
  </si>
  <si>
    <t>01 1 04 00000</t>
  </si>
  <si>
    <t>01 1 04 20600</t>
  </si>
  <si>
    <t>01 1 05 42150</t>
  </si>
  <si>
    <t>01 1 05 42020</t>
  </si>
  <si>
    <t>01 1 05 42170</t>
  </si>
  <si>
    <r>
      <t xml:space="preserve">Осуществление государственных полномочий по выплате компенсации педагогическим работникам за работу по подготовке и проведению государственной итоговой аттестации по образовательным программам основного общего и среднего общего образования за счет субвенции из областного бюджета </t>
    </r>
    <r>
      <rPr>
        <b/>
        <sz val="14"/>
        <rFont val="Times New Roman"/>
        <family val="1"/>
        <charset val="204"/>
      </rPr>
      <t>СТАРОЕ</t>
    </r>
  </si>
  <si>
    <t>01 1 05 42190</t>
  </si>
  <si>
    <t>01 1 05 00000</t>
  </si>
  <si>
    <t>01 1 02 20300</t>
  </si>
  <si>
    <t>04 1 01 80051</t>
  </si>
  <si>
    <t>05 1 01 42230</t>
  </si>
  <si>
    <t>05 1 01 59300</t>
  </si>
  <si>
    <t>Исполнение государственных полномочий на государственную регистрацию актов гражданского состояния за счет средств областного бюджета</t>
  </si>
  <si>
    <t>Расходы за счет субвенции из областного бюджета для осуществления  органами местного самоуправления  отдельных государственных полномочий  на государственную регистрацию актов гражданского состояния</t>
  </si>
  <si>
    <t>Органы юстиции</t>
  </si>
  <si>
    <r>
      <t>Основное мероприятие</t>
    </r>
    <r>
      <rPr>
        <sz val="12"/>
        <rFont val="Times New Roman"/>
        <family val="1"/>
        <charset val="204"/>
      </rPr>
      <t xml:space="preserve"> "Поддержка одаренных детей"</t>
    </r>
  </si>
  <si>
    <r>
      <t>Основное мероприятие</t>
    </r>
    <r>
      <rPr>
        <sz val="12"/>
        <rFont val="Times New Roman"/>
        <family val="1"/>
        <charset val="204"/>
      </rPr>
      <t xml:space="preserve"> "Педагогические кадры"</t>
    </r>
  </si>
  <si>
    <t>Софинансирование к субсидии на развитие и совершенствование института добровольных народных дружин</t>
  </si>
  <si>
    <t>03 3 01 W1350</t>
  </si>
  <si>
    <t>04 1 И3 51540</t>
  </si>
  <si>
    <t>04 7 И4 55550</t>
  </si>
  <si>
    <t>02 1 02 L5190</t>
  </si>
  <si>
    <t>01 1 Ю6 53030</t>
  </si>
  <si>
    <t>01 1 Ю6 51790</t>
  </si>
  <si>
    <t>01 1 Ю6 50500</t>
  </si>
  <si>
    <t>с изменениями, внесенными 20.05.2025 № 128</t>
  </si>
  <si>
    <t>Осуществление органами местного самоуправления отдельных государственных полномочий по метериально-техническому обеспечению проведения выборов в представительные органы вновь образованных муниципальных образований за счет средств субвенции из областного бюджета</t>
  </si>
  <si>
    <t>99 9 26 42220</t>
  </si>
  <si>
    <t>01 1 05 00790</t>
  </si>
  <si>
    <t>Софинансирование расходов по субсидии по создание условий для осуществления присмотра и ухода за детьми-инвалидами, детьми-сиротами и детьми, оставшимися без попечения родителей</t>
  </si>
  <si>
    <t>01 1 01 W1400</t>
  </si>
  <si>
    <t>Оплата труда и обеспечение функций аппарата исполнительных органов местного самоуправления муниципальный округа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</si>
  <si>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Исполнение полномочий, передаваемые бюджету муниципального муниципальный округа из бюджетов  поселений  на  осуществление части полномочий по решению вопросов местного значения (осуществление бухгалтерского обслуживания  бюджетов  поселений)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</si>
  <si>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 xml:space="preserve">Межбюджетные трансферты бюджета муниципальных муниципальный округов из бюджетов поселений на осуществление части полномочий по решению вопросов местного значения на иные цели в соответствии с заключенными соглашениями </t>
  </si>
  <si>
    <t>Расходы за счет резервного фонд области в рамках непрограммного направления деятельности "Иные непрограммные направления деятельности органов местного самоуправления "Пушкиногорского муниципальный округа"</t>
  </si>
  <si>
    <t>Оплата труда и обеспечение функций Контрольно-счетного управления муниципальный округа 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</si>
  <si>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Резервный фонд в рамках непрограммного направления деятельности "Непрограммные направления деятельности органов местного самоуправления Пушкиногорского муниципальный округа"</t>
  </si>
  <si>
    <t>Оценка недвижимости, признание прав и регулирование отношений по государственной и муниципальной собственности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</si>
  <si>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Расходы на выполнение других обязательств государства в рамках нерпограммного направления деятельности "Иные непрограммные направления деятельности ОМСУ Пушкиногорского муниципальный округа</t>
  </si>
  <si>
    <t>Расходы на иные цели выполнения других обязательств госуд.в соотв.с заключенными соглашениями за счет межбюд.трансфертов из поселений в рамках непрограм.направления деят.«Иные непрограммные направления деятельности ОМСУ Пушкиногорского муниципальный округа»</t>
  </si>
  <si>
    <t>Субсидия на реализацию мероприятий по проведению кадастровых работ по формированию земельных участков для семей, находящихся в социально опасном положении в рамках непрограм.направления деят."Иные непрограм.направления деят.ОМСУ Пушкиногорского муниципальный округа"</t>
  </si>
  <si>
    <t>Снижение уровня аварийности и травматизма на дорогах муниципальный округа в рамках подпрограммы "Повышение безопасности дорожного движения в Пушкиногорском муниципальный округе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</si>
  <si>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Содействие активному участию пожилых граждан в жизни общества в рамках подпрограммы "Социальная поддержка граждан и реализация демографической политики"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</si>
  <si>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Обеспечение доступности для инвалидов и иных малолобильных групп населения транспортных услуг, объектов здравоозранения, учреждений социальной защиты населения, физической культуры и спорта, культуры, образовательных организаций, информации и связи, жилой среды и иных приоритетных объектов в рамках подпрограммы "Социальная поддержка граждан и реализация демографической политики"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</si>
  <si>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Исполнение государственных полномочий по сбору информации, необходимой для ведения регистра муниципальных нормативных правовых актов Псковской области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</si>
  <si>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Исполнение государственных полномочий по созданию административных комиссий и определению перечня должностных лиц, уполномоченных составлять протоколы об административных правонарушениях в рамках подпрограммы "Обеспечение общего порядка и противодействие коррупции"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</si>
  <si>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Субвенция на исполнение органами МСУ отдельных государственных полномочий в области регулирования тарифов на товары и услуги организаций коммунального комплекса в рамках непрограммного направления деятельности  "Иные непрограммные направления деятельности органов местного самоуправления Пушкиногорского муниципальный округа"</t>
  </si>
  <si>
    <t>Выполнение прочих функций органов местного самоуправления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</si>
  <si>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Возмещение расходов из резервного фонда Правительства Псковской области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</si>
  <si>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Расходы на поощрение муниципальной управленческой команды за достижение значений показателей деятельности органов исполнительной власти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</si>
  <si>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 xml:space="preserve"> Реализация мероприятий в рамках территориального планирования в рамках подпрограммы "Содействие экономическому развитию и инвестиционной привлекательности муниципального образования "Пушкиногорский муниципальный округ"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</si>
  <si>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Софинансирование за счет средств передаваемых бюджету муниципальный округа из бюджетов поселений по переданным полномочиям на реализацию мероприятий в рамках териториального планирования в рамках подпрограммы "Содействие экономическому развитию и инвестиционной привлекательности муниципального образования "Пушкиногорский муниципальный округ"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</si>
  <si>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Мероприятия по гражданской обороне и мобилизационной подготовке в рамках программы "Пожарная безопасность, гражданская оборона и мобилизационная подготовка на территории Пушкиногорского муниципальный округа на 2025-2029 годы"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</t>
  </si>
  <si>
    <t>Мероприятия по гражданской обороне, предупреждения и ликвидации чрезвычайных ситуаций за счет средств резервного фонда в рамках непрограммного направления деятельности "Непрограммные направления деятельности органов местного самоуправления Пушкиногорского муниципальный округа"</t>
  </si>
  <si>
    <t>Расходы из резервного фонда Администрации области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</si>
  <si>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Финансирование добровольных народных дружин в рамках подпрограммы "Профилактика правонарушений на территории Пушкиногорского муниципальный округа  на 2025-2029 годы"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</t>
  </si>
  <si>
    <t>Проведение системных мероприятий по профилактике противодействию терриризму в рамках программы "Прфилактика терриризма на территории  Пушкиногорского муниципальный округа  на 2025-2029 годы"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</t>
  </si>
  <si>
    <t>Реализация дополнительных мероприятий в сфере занятости населения в рамках подпрограммы "Социальная поддержка граждан и реализация демографической политики"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</si>
  <si>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Организация общественных работ для граждан, испытывающих трудности в поиске работы и временного трудоустройства и занятости несовершеннолетних граждан в возрасте от 14 до 18 лет в рамках подпрограммы "Социальная поддержка граждан и реализация демографической политики"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</si>
  <si>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Компенсация расходов по перевозке обучающихся муниципальных общеобразовательных организаций и сопровождающих их лиц на внеклассные мероприятия и итоговую аттестацию в рамках подпрограммы "Совершенствование транспортного обслуживания населения на территории Пушкиногорского муниципальный округа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</si>
  <si>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Софинансирование за счет средств местного бюджета на компенсацию расходов по перевозке обучающихся муниципальных общеобразовательных организаций и сопровождающих их лиц на внеклассные мероприятия и итоговую аттестацию в рамках подпрограммы "Совершенствование транспортного обслуживания населения на территории Пушкиногорского муниципальный округа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</si>
  <si>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Компенсация расходов по возмещению убытков для обеспечения пассажирских перевозок между поселениями и границах муниципального муниципальный округа в рамках подпрограммы "Совершенствование транспортного обслуживания населения на территории Пушкиногорского муниципальный округа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</si>
  <si>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Софинансирование за счет средств местного бюджета на компенсацию расходов по возмещению убытков для обеспечения пассажирских перевозок между поселениями в границах муниципального муниципальный округа в рамках подпрограммы "Совершенствование транспортного обслуживания населения на территории Пушкиногорского муниципальный округана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</si>
  <si>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Содержание автомобильных дорог общего пользования местного значения и сооружений на них, нацеленное на обеспечение их проезжаемости и безопасности в рамках подпрограммы "Сохранение и развитие автомобильных дорог общего пользования местного значения в Пушкиногорском муниципальный округе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</si>
  <si>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Выполнение полномочий, передаваемые бюджетам муниципальных муниципальный округов из бюджета городского поселения на содержание и ремонт автомобильных дорог общего пользования в рамках подпрограммы "Сохранение и развитие автомобильных дорог общего пользования местного значения в Пушкиногорском муниципальный округе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</si>
  <si>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Выполнение полномочий, передаваемые бюджетам муниципальных муниципальный округов из бюджета сельского поселения на содержание и ремонт автомобильных дорог общего пользования в рамках подпрограммы "Сохранение и развитие автомобильных дорог общего пользования местного значения в Пушкиногорском муниципальный округе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</si>
  <si>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Осуществление дорожной деятельности, а также на капитальный ремонт и ремонт дворовых территорий многоквартирных домов, проездов к дворовым территориям многоквартирных домов населенных пунктов области в рамках подпрограммы "Сохранение и развитие автомобильных дорог общего пользования местного значения в Пушкиногорском муниципальный округе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</si>
  <si>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Реализация мероприятий региональных программ в сфере дорожного хозяйства по решениям Правительства Российской Федерации в рамках подпрограммы "Сохранение и развитие автомобильных дорог общего пользования местного значения в Пушкиногорском муниципальный округе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</si>
  <si>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Муниципальная программа "Развитие автомобильных дорог общего пользования местного значения в Пушкиногорском муниципальный округе на 2014-2016 годы"</t>
  </si>
  <si>
    <t>Увеличение уставного фонда муниципального предприятия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</si>
  <si>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 xml:space="preserve"> Реализация мероприятий в рамках территориального планирования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</si>
  <si>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Софинансирование за счет средств передаваемых бюджету муниципальный округа из бюджетов поселений по переданным полномочиям на реализацию мероприятий в рамках териториального планирования в рамках непрограммного направления деятельности "Непрограммные направления деятельности органов местного самоуправления"</t>
  </si>
  <si>
    <t>Стимулирование и поддержку малого и среднего предпринимательства в муниципальный округе в рамках подпрограммы "Социальная поддержка граждан и реализация демографической политики"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</si>
  <si>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Поддержка социально ориентированных некоммерческих организаций в рамках подпрограммы "Социальная поддержка граждан и реализация демографической политики"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</si>
  <si>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Содержание имущества, оплата взносов на капитальный ремонт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</si>
  <si>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 xml:space="preserve"> Реализация мероприятий в рамках территориального планирования в сфере жилищно-коммунального хозяйства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</si>
  <si>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Субсидии на мероприятия по переселению граждан из аварийного жилищного фонда для приобретения дополнительной площади, сверх ранее занимаемой, переселяемыми гражданами за счет средств муниципальный округного бюджета</t>
  </si>
  <si>
    <t>Межбюджетные трансферты бюджета муниципальных муниципальный округов из бюджетов поселений на осуществление части полномочий по решению вопросов местного значения в соответствии с заключенными соглашениями (капремонт жилого фонда поселений)</t>
  </si>
  <si>
    <t>Межбюджетные трансферты бюджета муниципальных муниципальный округов из бюджетов поселений на осуществление части полномочий по решению вопросов местного значения в соответствии с заключенными соглашениями (субсидии юридическим лицам на капремонт жилого фонда поселений)</t>
  </si>
  <si>
    <t>Приобретение оборудования и материалов для модернизации объектов теплоснабжения, водоснабжения, водоотведения в целях подготовки муниципальных образований к отопительному сезону 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</si>
  <si>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Финансирование мероприятий по проведению ремонта групповых резервуарных установок сжиженных углеводородных газов за счет субсидии из областного бюджета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</si>
  <si>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Софинансирование мероприятий по проведению ремонта групповых резервуарных установок сжиженных углеводородных газов за счет средств бюджета муниципальный округа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</si>
  <si>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Обеспечения мероприятий по модернизации систем коммунальной инфраструктуры за счет средств публично-правовой компании "Фонд развития территорий"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</si>
  <si>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Обеспечение мероприятий по модернизации систем коммунальной инфраструктуры за счет средств областного бюджета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</si>
  <si>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Капитальный ремонт объектов муниципальной собственности (повышение энергоэффективности и рациональное использование энергетических ресурсов в теплоснабжении, модернизация и реконструкция существующих котельных и тепловых сетей)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</si>
  <si>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Субсидия на финансирование  мероприятий по энергосбережению и повышению энергетической эффективности в рамках непрограммного направления деятельности "Иные непрограммные направления деятельности ОМСУ Пушкиногорского муниципальный округа"</t>
  </si>
  <si>
    <t>Выполнение полномочий, передаваемые бюджетам муниципальных муниципальный округов из бюджетов поселений на возмещение расходов по топливу в соответствии с заключенными соглашениями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</si>
  <si>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Выполнение полномочий, передаваемые бюджетам муниципальных муниципальный округов из бюджетов поселений на возмещение расходов по водоснабжению в соответствии с заключенными соглашениями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</si>
  <si>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Возмещение затрат по содержанию систем водоснабжения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</si>
  <si>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 xml:space="preserve">Выполнение полномочий, передаваемые бюджетам муниципальных муниципальный округов из бюджета городского поселения на воззмещение затрат по содержанию систем водоснабжения </t>
  </si>
  <si>
    <t>Обеспечение мероприятий по модернизации систем коммунальной инфраструктуры за счет средств бюджета муниципальный округа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</si>
  <si>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Обеспечение мероприятий по оборудованию контейнерных площадок для накопления твердых коммунальных отходов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</si>
  <si>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Строительство, реконструкция, капитальный ремонт и техническое перевооружение объектов коммунальной инфраструктуры в рамках подпрограммы "Комплексное развитие систем коммунальной инфраструктуры муниципального образования "Пушкиногорский муниципальный округ""муниципальной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</si>
  <si>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Возмещение расходов по теплоснабжению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</si>
  <si>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Выполнение полномочий, передаваемые бюджетам муниципальных муниципальный округов из бюджетов поселений  на осуществление расходов по возмещению затрат по содержанию систем водоснабжения в сельской местности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</si>
  <si>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Расходы на реализацию мероприятий по дополнительно переданным полномочиям поселений в рамках непрограммного направления деятельности "Иные непрограммные направления деятельности ОМСУ Пушкиногорского муниципальный округа"</t>
  </si>
  <si>
    <t>Расходы на возмещение убытков организациям, оказывающим услуги бани населению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</si>
  <si>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Выполнение работ по техническому обслуживанию и освидетельстваванию газовых емкостей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</si>
  <si>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Субсидия на реализацию региональной программы в области энергосбережения и повышения энергетической эффективности в рамках непрограммного направления деятельности "Иные непрограммные направления деятельности ОМСУ Пушкиногорского муниципальный округа"</t>
  </si>
  <si>
    <t>Поддержка муниципальных программ формирования современной городской среды за счет субсидии из федерального бюджета в рамках подпрограммы "Формирование современной городской среды в городском поселении "Пушкиногорье" муниципального образования "Пушкиногорский муниципальный округ" на 2025-2029 годы"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</si>
  <si>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Поддержка муниципальных программ формирования современной городской среды за счет субсидии из федерального бюджета в рамках подпрограммы "Благоустройство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</si>
  <si>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Субсидия на на обеспечение комплексного развития сельских территорий в рамках основного мероприятия "Дошкольное образование"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</si>
  <si>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Субсидия на реализацию мероприятий по модернизации школьных систем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</si>
  <si>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Софинансирование за счет средств местного бюджета к средствам, полученным из федерального бюджета по субсидии на создание условий для занятий физкультурой и спортом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</si>
  <si>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Субсидия на на обеспечение комплексного развития сельских территорий в рамках основного мероприятия "Развитие дополнительного образования"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</si>
  <si>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Мероприятия по осуществлению антинаркотической пропаганды и антинаркотического просвещения в рамках подпрограммы "Комплексные меры противодействия злоупотреблению наркотиками и их незаконному обороту на территории  Пушкиногорского муниципальный округа  на 2025-2029 годы"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</t>
  </si>
  <si>
    <t>Развитие системы общего, дополнительного профессионального образования детей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</si>
  <si>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Софинансирование за счет средств местного бюджета по субсидии на развитие системы общего, дополнительного профессионального образования детей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</si>
  <si>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Мероприятия c детьми, оказавшимися в трудной жизненной ситуации в рамках подпрограммы "Молодое поколение Пушкиногорского муниципальный округа на 2025-2029 годы"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</si>
  <si>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Мероприятия патриотической направленности в рамках подпрограммы "Молодое поколение Пушкиногорского муниципальный округа на 2025-2029 годы"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</si>
  <si>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Организация и обеспечение оздоровления и отдыха детей в каникулярное время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</si>
  <si>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Проведение мероприятий по профилактике правонарушений в рамках подпрограммы "Профилактика правонарушений и терроризма на территории Пушкиногорского муниципальный округа  на 2025-2029 годы"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</t>
  </si>
  <si>
    <t>Субсидия на на обеспечение комплексного развития сельских территорий  в рамках основного мероприятия "Развитие системы культурно-досугового обслуживания населения"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</si>
  <si>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Капитальный ремонт объектов муниципальной собственности (модернизация (ремонтные работы, приобретение оборудования) сети муниципальных учреждений культуры)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</si>
  <si>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Софинансирование за счет средств местного бюджета на капитальный ремонт объектов муниципальной собственности (модернизация (ремонтные работы, приобретение оборудования) сети муниципальных учреждений культуры)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</si>
  <si>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Расходы на софинансир.за счет средств местного бюджета для реализац.мер-тий Госпрограммы  "Культура, сохранение культур. наследия на на тер. Псковской обл.на 2014-20 г" в рамках непрограм.напр.деят.«Иные непр.направлен.деят.ОМСУ Пушкиногорского муниципальный округа»</t>
  </si>
  <si>
    <t>Расходы муниципальный округного бюджета на реализацию муниципальный округной целевой программы "Культура Пушкиногорского муниципальный округа в 2013-2015 годах" в рамках непрограммного направления деятельности «Обеспечение деятельности муниципальных бюджетных учреждений Пушкиногорского муниципальный округа»</t>
  </si>
  <si>
    <t>Доплаты к пенсиям муниципальным служащим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</si>
  <si>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Выполнение государственных полномочий по назначению и выплате доплат к трудовым пенсиям лицам, замещавшим должности в органах государственной власти и управления муниципальный округов Псковской области и городов Пскова, и Великие Луки, должности в органах местного самоуправления до 13 марта 1997 года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</si>
  <si>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Обеспечение жильем молодых семей в рамках подпрограммы "Оказание молодым семьям государственной поддержки для улучшения жилищных условий"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</si>
  <si>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Субсидии на предоставление молодым семьям социальных выплат на приобретение жилья или строительство индивидуального жилого дома в рамках подпрограммы "Обеспечение жильем молодых семей Псковской области" на 2014-20 г.в рамках непрограммного направления деятельности "Иные непрограммные направления деятельности ОМСУ Пкшкиногорского муниципальный округа"</t>
  </si>
  <si>
    <t>Расходы на оказание социальной помощи инвалидам, участникам ВОВ на ремонт жилых помещений в рамках непрограммного направления деятельности "Иные непрограммные направления деятельности ОМСУ Пушкиногорского муниципальный округа"</t>
  </si>
  <si>
    <t>Обеспечение жильем молодых семей в рамках подпрограммы "Жилище"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</si>
  <si>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Компенсация части родительской платы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</si>
  <si>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Обеспечение жилыми помещениями детей-сирот и детей, оставшихся без попечения родителей, лиц из числа детей сирот и детей оставшихся без попечения родителей по договорам найма специализированных жилых помещений в рамках подпрограммы "Жилище"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</si>
  <si>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за счет средств областного бюджета в рамках подпрограммы "Жилище"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</si>
  <si>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Мероприятия в области физической культуры и спорта в рамках подпрограммы "Развитие физической культуры и спорта в Пушкиногорском муниципальный округе на 2025-2029 годы"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</si>
  <si>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Реализация мероприятий, направленных на привлечение жителей области к регулярным занятиям физической культурой и спортом в рамках подпрограммы "Развитие физической культуры и спорта в Пушкиногорском муниципальный округе на 2025-2029 годы"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</si>
  <si>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Софинансирование за счет средств местного бюджета на реализацию мероприятий, направленных на привлечение жителей области к регулярным занятиям физической культурой и спортом в рамках подпрограммы "Развитие физической культуры и спорта в Пушкиногорском муниципальный округе на 2025-2029 годы"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</si>
  <si>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Расходы муниципальный округного бюджета на реализацию муниципальный округной целевой программы "Развитие физической культуры и спорта в Пушкиногорском муниципальный округе на 2014-2015 годы" в рамках непрограм.направлен.деят."Иные непрограммные направления деятельности ОМСУ Пушкиногорского р-на"</t>
  </si>
  <si>
    <t>Контрольно-счетное управление муниципального образования "Пушкиногорский муниципальный округ"</t>
  </si>
  <si>
    <t>Оплата труда и обеспечение функций Контрольно-счетного управления муниципальный округа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</si>
  <si>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Осуществление части полномочий, передаваемые бюджету муниципального муниципальный округа из бюджетов  поселений  по решению вопросов местного значения (формирование и исполнение бюджета поселения)</t>
  </si>
  <si>
    <t>Расходы на проведение выборов главы муниципального образования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</si>
  <si>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Расходы на проведение выборов в представительные органы муниципального образования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</si>
  <si>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Расходы за счет средств резервного фонда муниципальный округа, передаваемые бюджетам поселений, связанные с дополнительными расходами, возникшими в результате решений, принятых органами власти другого уровня</t>
  </si>
  <si>
    <t>Софинансирование за счет средств муниципальный округа на реализацию мероприятий в рамках териториального планирования в рамках подпрограммы "Содействие экономическому развитию и инвестиционной привлекательности муниципального образования "Пушкиногорский муниципальный округ"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</si>
  <si>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Осуществлению полномочий по первичному воинскому учету на территориях, где отсутствуют военные комиссариаты 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</si>
  <si>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Мероприятия, направленные на функционирование единой диспетчерской службы в рамках подпрограммы "Пожарная безопасность, гражданская оборона и мобилизационная подготовка на территории Пушкиногорского муниципальный округа на 2025-2029 годы"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 (РЕЗЕРВ)</t>
  </si>
  <si>
    <t>Расходы из резервного фонда Админитсрации области, связанные с предотвращением распространения и ликвидацией очага оспы овец в рамках непрограммного направления деятельности "Непрограммные направления деятельности органов местного самоуправления Пушкиногорского муниципальный округа"</t>
  </si>
  <si>
    <t>Реализация мероприятий по пожарной безопасности в органах исполнительной власти в рамках подпрограммы "Пожарная безопасность и гражданская оборона на территории Пушкиногорского муниципальный округа"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</t>
  </si>
  <si>
    <t>Иные межбюджетные трансферты на реализацию дополнительных мероприятий, направленных на снижение напряженности на рынке труда за счет средств резервного фонда Правительства в рамках основного мероприятия "Реализация мероприятий в сфере занятости населения"подпрограммы "Содействие занятости населения"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</si>
  <si>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Расходы на ликвидацию очагов сорного растения борщевик Сосновского в рамках подпрограммы "Благоустройство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</si>
  <si>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Софинансирование мероприятий по ликвидации несанкционированных свалок за счет субсидии из областного бюджета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</si>
  <si>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Обеспечения мероприятий по модернизации систем коммунальной инфраструктуры за счет средств государственной корпорации - Фонда содействия реформированию жилищно-коммунального хозяйства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</si>
  <si>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Софинансирование мероприятий по проведению ремонта групповых резервуарных установок сжиженных углеводородных газов за счет субсидии из областного бюджета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</si>
  <si>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Обеспечение мероприятий по оборудованию контейнерных площадок для раздельного накопления твердых коммунальных отходов и установке на них контейнеров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</si>
  <si>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Строительство, реконструкция и капитальный ремонт объектов водоотведения и очитки сточных вод в рамках подпрограммы "Комплексное развитие систем коммунальной инфраструктуры муниципального образования "Пушкиногорский муниципальный округ""муниципальной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</si>
  <si>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Выполнение полномочий, передаваемые бюджетам муниципальных муниципальный округов из бюджетов поселений на возмещение расходов по топливу и газоснабжению населения  в соответствии с заключенными соглашениями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</si>
  <si>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Проведение ремонта (реконструкции) и благоустройство воинских захоронений, памятников и памятных знаков, увекавечиваающих память погибших при защите Отечества на территории муниципального образования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</si>
  <si>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Обустройство и восстановление воинских захоронений, находящхся в государственной (муниципальной) собственности за счет средств федерального бюджета в рамках подпрограммы "Благоустройство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</si>
  <si>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Обеспечение деятельности (оказание услуг) муниципальных учреждений в рамках основного мероприятия "Дошкольное образование" (ГКПД)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годы"(РЕЗЕРВ)</t>
  </si>
  <si>
    <t>Обеспечение государственных гарантий реализации прав на получение общедоступного и бесплатного дошкольного образования в дошкольных образовательных организациях, начального общего, основного общего, среднего общего образования, дополнительного образования детей в образовательных организациях области в рамках 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годы"(РЕЗЕРВ)</t>
  </si>
  <si>
    <t>Обеспечение государственных гарантий реализации прав на получение общедоступного и бесплатного дошкольного образования в дошкольных образовательных организациях, начального общего, основного общего, среднего общего образования, дополнительного образования детей в образовательных организациях области в рамках 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годы"(ГКПД) (РЕЗЕРВ)</t>
  </si>
  <si>
    <t>Реализация основных общеобразовательных программ в части финансирования  расходов на оплату труда работников муниципальных общеобразовательных учреждений,  расходов, обеспечивающих организацию учебного процесса, расходов на дошкольное образование в муниципальных общеобразовательных учреждениях в рамках 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годы"(РЕЗЕРВ)</t>
  </si>
  <si>
    <t>Обеспечение деятельности (оказание услуг) муниципальных учреждений в рамках основного мероприятия "Развитие общего образования"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годы"(РЕЗЕРВ)</t>
  </si>
  <si>
    <t>Мероприятия в области молодежной политики в рамках подпрограммы "Молодое поколение Пушкиногорского муниципальный округа на 2025-2029 годы"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годы"(РЕЗЕРВ)</t>
  </si>
  <si>
    <t>Обеспечение деятельности (оказание услуг) муниципальных учреждений в рамках основного мероприятия "Развитие библиотечного дела"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 (РЕЗЕРВ)</t>
  </si>
  <si>
    <t>Обеспечение деятельности (оказание услуг) муниципальных учреждений в рамках основного мероприятия "Развитие системы культурно-досугового обслуживания населения"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годы"(РЕЗЕРВ)</t>
  </si>
  <si>
    <t>Процентные платежи по муниципальному долгу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</si>
  <si>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Предоставление дотаций на выравнивание  бюджетной обеспеченности бюджетам поселений за счет субсидии из областного бюджетав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</si>
  <si>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Софинансирование по субсидии на предоставление дотации на выравнивание бюджетной обеспеченности бюджетам поселений 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</si>
  <si>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Исполнение полномочий органов государственной власти Псковской области по расчету и предоставлению дотаций бюджетам поселений за счет субвенции из областного бюджета 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</si>
  <si>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Предоставление дотации на сбалансированность бюджетам поселений из бюджета муниципальный округа</t>
  </si>
  <si>
    <t>Формирование муниципальный округных фондов финансовой поддержки бюджетов поселений за счет субвенции из областного бюджета</t>
  </si>
  <si>
    <t>Предоставление дотации на выравнивание бюджетной обеспеченности поселений из бюджета муниципальный округа</t>
  </si>
  <si>
    <t>Поддержка добровольческих( волонтерских) и некомерческих организаций в целях реализации социокультурных проектов в сфере культуры в рамках подпрограммы "Создание и поддержка добровольческих (волонтерских) и некоммерческих организаций" муниципальной программы "Развитие культуры в муниципальном образовании "Пушкиногорский муниципальный округ" на 2025-2029 годы""</t>
  </si>
  <si>
    <t>Расходы из резервного фонда области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</si>
  <si>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Софинансирование за счет средств местного бюджета на капитальный ремонт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</si>
  <si>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Модернизация (ремонтные работы, приобретение оборудовани) сети муниципальных учреждений культуры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</si>
  <si>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Обеспечение развития и укрепление материально-технической базы муниципальных домов культуры за счет субсидии из федерального бюджета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</si>
  <si>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Софинансирование за счет средств местного бюджета к средствам, полученным из областного бюджета на обеспечение развития и укрепления материально-технической базы домов культуры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</si>
  <si>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Выполнение полномочия муниципального муниципальный округа из бюджетов поселений на создание условий для организации досуга и обеспечения жителей поселения услугами организаций культуры в соответствии с заключенными соглашениями в рамках основного мероприятия "Развитие системы культурно-досугового обслуживания населения"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</si>
  <si>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Выполнение полномочия муниципального муниципальный округа из бюджетов поселений на содержание учреждений культуры в соответствии с заключенными соглашениями в рамках основного мероприятия "Развитие системы культурно-досугового обслуживания"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</si>
  <si>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Иные межбюджетные трансферты на господдержку учреждений культуры в рамках непрограммного направления деятельности "Обеспечение деятельности муниципальных бюджетных учреждений Пушкиногорского муниципальный округа"</t>
  </si>
  <si>
    <t>Субсидияна реализацию мероприятий в рамках подпрограммы "Культура" госпрограммы Псковской области в рамках непрограммного направления деятельности "Обеспечение деятельности бюджетных учреждений Пушкиногорского муниципальный округа"</t>
  </si>
  <si>
    <t>Государственная поддержка отрасли культуры (в рамках федерального проекта "Культурная среда") в рамках основного мероприятия "Развитие системы культурно-досугового обслуживания"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</si>
  <si>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Поддержка отрасли культуры за счет средств резервного фонда Правительства Российской Федерации в рамках основного мероприятия "Развитие библиотечного дела"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</si>
  <si>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Поддержка отрасли культуры за счет софинансирования из бюджета муниципальный округа в рамках основного мероприятия "Развитие библиотечного дела"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</si>
  <si>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Подключение общедоступных библиотек РФ к сети Интернет и развитие системы библиотечного дела с учетом задачи расширения информационных технологий и оцифровки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</t>
  </si>
  <si>
    <t>Выполнение полномочия муниципального муниципальный округа из бюджетов поселений на организацию библиотечного обслуживания населения, комплектование и обеспечение сохранности библиотечных фондов библиотек поселения в соответствии с заключенными соглашениями в рамках основного мероприятия "Развитие библиотечного дела"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</si>
  <si>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Поддержка отрасли культуры за счет субсидии из федерального бюджета в рамках основного мероприятия "Развитие библиотечного дела"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</si>
  <si>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 xml:space="preserve"> Создание условий для осуществления присмотра и ухода за детьми-инвалидами, детьми-сиротами и детьми, оставшимися без попечения родителей, а также за детьми с туберкулезной интоксикацией, осваивающими образовательные программы дошкольного образования в организациях, осуществляющих образовательную деятельность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</si>
  <si>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Обеспечение государственных гарантий реализации прав на получение общедоступного и бесплатного дошкольного образования в дошкольных образовательных организациях, начального общего, основного общего, среднего общего образования, дополнительного образования детей в образовательных организациях области в рамках 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</si>
  <si>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Реализация социальных  гарантий, предоставляемых педагогическим работникам образовательных учреждений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</si>
  <si>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Воспитание и обучение детей-инвалидов в муниципальных дошкольных учреждениях 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</si>
  <si>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Предоставление педагогическим работникам муниципальных образовательных организаций дополнительной поддержки на бесплатное посещение культурно-массовых мероприятий в рамках основного мероприятия "Дошкольное образование"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</si>
  <si>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Софинансирование по субсидии на предоставление педагогическим работникам муниципальных образовательных организаций дополнительной поддержки на бесплатное посещение культурно-массовых мероприятий за счет собственных средств в рамках основного мероприятия "Дошкольное образование"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</si>
  <si>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Иные межбюджетные трансферты на реализацию мероприятий в рамках подпрограммы "Активная политика занятости населения и социальная поддержка безработных граждан" в рамках непрограм.направлен.деят. «Обеспечение деятельности мун.бюд.уч.Пушкиногорского муниципальный округа»</t>
  </si>
  <si>
    <t>Иные межбюджетные трансферты на реализацию мероприятий в рамках подпрограммы "Молодое поколение Псковской области (2014-2020 годы)" в рамках непрограммного направления деятельности «Обеспечение деятельности мун.бюд.уч.Пушкиногорского муниципальный округа»</t>
  </si>
  <si>
    <t>Обеспечение деятельности (оказание услуг) муниципальных учреждений в рамках основного мероприятия "Развитие общего образования"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</si>
  <si>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Обеспечение деятельности подведомственных учреждений (питание школьников за счет средств муниципальный округного бюджета)</t>
  </si>
  <si>
    <t>Осуществление мероприятий по организации двух разового питания обучающихся с органиченными возможностями здоровья в муниципальных общеобразовательных организациях в рамках 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</si>
  <si>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Благоустройство зданий государственных и муниципальных общеобразовательных организаций в целях соблюдения требований к воздушно-тепловому режиму, водоснабжению и канализации за счет средств федерального бюджета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</si>
  <si>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Формирование продуктовых наборов для обучающихся с ограниченными возможностями здоровья и детей из малообеспеченных семей за счет иных межбюджетных трансфертов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</si>
  <si>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Формирование продуктовых наборов для обучающихся с ограниченными возможностями здоровья и детей из малообеспеченных семей за счет иных межбюджетных трансфертов (грантов за достижение показателей деятельности органов исполнительный власти субъектов)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</si>
  <si>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Единовременная компенсация за осуществление образовательного процесса в дистанционной форме за счет иных межбюджетных трансфертов (грантов за достижение показателей деятельности органов исполнительный власти субъектов) в рамках реализации мер по обеспечению санитрано-эпидемиологического благополучия населения на территории Псковской области с связи с рапространением новой короновирусной инфекции (COVID-19)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</si>
  <si>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Создание новых мест в образовательных организациях различных типов для реализации дополнительных общеразвивающих программ всех направленностей за счет средств федерального бюджета в рамках 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</si>
  <si>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Предоставление педагогическим работникам муниципальных образовательных организаций дополнительной поддержки на бесплатное посещение культурно-массовых мероприятий в рамках основного мероприятия "Развитие общего образования"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</si>
  <si>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Софинансирование по субсидии на предоставление педагогическим работникам муниципальных образовательных организаций дополнительной поддержки на бесплатное посещение культурно-массовых мероприятий за счет собственных средств в рамках основного мероприятия "Развитие общего образования"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</si>
  <si>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муниципальный округная целевая программа "Организация общественных работ для граждан, испытывающих трудности в поиске работы и временного трудоустройства и занятости несовершеннолетних граждан в возрасте от 14 до 18 лет на территории Пушкиногорского муниципальный округа на 2012-2014 годы"</t>
  </si>
  <si>
    <t>Поддержка одаренных детей в рамках подпрограммы "Молодое поколение Пушкиногорского муниципальный округа на 2025-2029 годы"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</si>
  <si>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Предоставление педагогическим работникам муниципальных образовательных организаций дополнительной поддержки на бесплатное посещение культурно-массовых мероприятий в рамках основного мероприятия "Развитие дополнительного образования"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</si>
  <si>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Администрация Пушкиногорского муниципального округа Псковской области</t>
  </si>
  <si>
    <t>Расходы за счет средств средств резервного фонда направлены на исполнение публично-нормативных обязательств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</si>
  <si>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Осуществление части полномочий, передаваемые бюджету муниципального муниципальный округа из бюджетов  поселений  по решению вопросов местного значения (формирование и исполнение бюджета поселения) 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</si>
  <si>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Расходы на возмещение затрат по созданию условий для предоставления государственных и муниципальных услуг по принципу "одного окна" на территории сельских поселений за счет иных межбюджетных трансфертов из областного бюджета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</si>
  <si>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Реализация мероприятий в рамках территориального планирования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</si>
  <si>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Содержанию имущества, оплата взносов на капитальный ремонт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</si>
  <si>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Приобретение оборудования и материалов для модернизации объектов теплоснабжения, водоснабжения, водоотведения в целях подготовки муниципальных образований к отопительному сезону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</si>
  <si>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Софинансирование мероприятий по приобретению и установке групповых резервуарных установок сжиженных углеводородных газов за счет средств бюджета муниципальный округа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</si>
  <si>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 xml:space="preserve">Софинансирование мероприятий по ликвидации несанкционированных свалок за счет субсидии из областного бюджета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 </t>
  </si>
  <si>
    <t>Выполнение полномочий, передаваемые бюджетам муниципальных муниципальный округов из бюджетов поселений на возмещение расходов по топливу и газоснабжению населения в соответствии с заключенными соглашениями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</si>
  <si>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Выполнение полномочий, передаваемые бюджетам муниципальных муниципальный округов из бюджетов поселений  на осуществление расходов по возмещению затрат по содержанию систем водоснабжения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</si>
  <si>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Субвенция на выплату компенсации части родительской платы за содержание ребенка в государственных и муниципальных образовательных учреждениях, реализующих основную общеобразовательную программу дошкольного образования в рамках непрограммного направления деятельности «Обеспечение деятельности муниципальных бюджетных учреждений Пушкиногорского муниципальный округа»</t>
  </si>
  <si>
    <t>Реализация дополнительного образования детей, обучение их шахматной грамоте и введение основ православной культуры в муниципальных общеобразовательных учреждениях в рамках 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</si>
  <si>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Компенсация расходов по оплате коммунальных услуг работникам, проживающим и работающим в сельских населенных пунктах, рабочих поселках (поселках городского типа) в рамках основного мероприятия "Развитие дополнительного образования"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</si>
  <si>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Субсидия на реализацию мероприятий в рамках подпрограммы "Молодое поколение Псковской области (2014-2020 годы)" в рамках непрограм.направлен.деят.«Обеспечение деятельности муниципальных бюджетных учреждений Пушкиногорского муниципальный округа»</t>
  </si>
  <si>
    <t>Софинансирование по субсидии на предоставление педагогическим работникам муниципальных образовательных организаций дополнительной поддержки на бесплатное посещение культурно-массовых мероприятий за счет субсидии из областного бюджета в рамках основного мероприятия "Развитие общего образования"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</si>
  <si>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Расходы на софинансир.за счет средств местного бюджета для реализац.мер-тий Гос.программы  "Культура, сохранение культур.наследия на на тер. Псковской обл.на 2014-20 г" в рамках непрограм.напр.деят.«Иные непр.направлен.деят.ОМСУ Пушкиногорского муниципальный округа»</t>
  </si>
  <si>
    <t>Расходы на содействие активному участию пожилых граждан в жизни общества в рамках подпрограммы "Социальная поддержка граждан и реализация демографической политики"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</si>
  <si>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Формирование муниципальный округных фондов финансовой поддержки бюджетов поселений за счет субвенции из областного бюджета 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</si>
  <si>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Муниципальная программа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</si>
  <si>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Компенсация расходов по оплате коммунальных услуг работникам, проживающим и работающим в сельских населенных пунктах, рабочих поселках (поселках городского типа)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   СТАРОЕ</t>
  </si>
  <si>
    <t>Выплата вознаграждения за выполнение функций классного руководителя педагогическим работникам муниципальных образовательных учреждений в рамках 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   СТАРОЕ</t>
  </si>
  <si>
    <t>Обеспечение государственных гарантий реализации прав на получение общедоступного и бесплатного дошкольного образования в дошкольных образовательных организациях, начального общего, основного общего, среднего общего образования, дополнительного образования детей в образовательных организациях области (доп.образ.) в рамках 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</si>
  <si>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Компенсация расходов по оплате коммунальных услуг работникам, проживающим и работающим в сельских населенных пунктах, рабочих поселках (поселках городского типа)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 СТАРОЕ</t>
  </si>
  <si>
    <t>Реализация социальных  гарантий, предоставляемых педагогическим работникам образовательных учреждений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 СТАРОЕ</t>
  </si>
  <si>
    <t>Выплата вознаграждения за выполнение функций классного руководителя педагогическим работникам муниципальных образовательных учреждений за счет иных межбюджетных трансфертов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  СТАРОЕ</t>
  </si>
  <si>
    <t>Реализацию социальных  гарантий, предоставляемых педагогическим работникам образовательных учреждений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</si>
  <si>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Организация и обеспечение оздоровления и отдыха детей в каникулярное время в рамках подпрограммы "Развитие дошкольного, общего, дополнительного образования"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  СТАРОЕ</t>
  </si>
  <si>
    <t>Подпрограмма муниципальной программы "Молодое поколение Пушкиногорского муниципальный округа на 2025-2029 годы "</t>
  </si>
  <si>
    <t>Поддержка одаренных детей в рамках подпрограммы "Молодое поколение Пушкиногорского муниципальный округа на 2025-2029 годы"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 СТАРОЕ</t>
  </si>
  <si>
    <t>Подпрограмма муниципальной программы "Развитие физической культуры и спорта в Пушкиногорском муниципальный округе на 2025-2029 годы"</t>
  </si>
  <si>
    <t>Укрепление материально-технической базы в рамках подпрограммы "Развитие физической культуры и спорта в Пушкиногорском муниципальный округе на 2025-2029 годы" муниципальной программы "Развитие образования, молодежной политики, физической культуры и спорта в муниципальном образовании "Пушкиногорский муниципальный округ" на 2025-2029 годы"</t>
  </si>
  <si>
    <t>Муниципальная программа "Развитие культуры в муниципальном образовании "Пушкиногорский муниципальный округ" на 2025-2029 годы"</t>
  </si>
  <si>
    <t>Модернизация (ремонтные работы, приобретение оборудования)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</si>
  <si>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Подключение общедоступных библиотек РФ к сети Интернет и развитие системы библиотечного дела с учетом задачи расширения информационных технологий и оцифровки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</si>
  <si>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Модернизация (ремонтные работы, приобретение оборудования) сети муниципальных учреждений культуры в рамках подпрограммы "Развитие культуры" муниципальной программы "Развитие культуры в муниципальном образовании "Пушкиногорский муниципальный округ" на 2025-2029 годы"</t>
  </si>
  <si>
    <t>Муниципальная программа "Обеспечение безопасности граждан на территории муниципального образования "Пушкиногорский муниципальный округ" на 2025-2029 годы"</t>
  </si>
  <si>
    <t>Подпрограмма муниципальной программы "Пожарная безопасность, гражданская оборона и мобилизационная подготовка на территории Пушкиногорского муниципальный округа на 2025-2029 годы"</t>
  </si>
  <si>
    <t>Мероприятия, направленные на функционирование единой диспетчерской службы в рамках подпрограммы "Пожарная безопасность и гражданская оборона на территории Пушкиногорского муниципальный округа"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</t>
  </si>
  <si>
    <t>Подпрограмма муниципальной программы "Защита населения и территорий от чрезвычайных ситуаций природного и техногенного характера на территории Пушкиногорского муниципальный округа на 2025-2029 годы"</t>
  </si>
  <si>
    <t>Мероприятия по гражданской обороне, предупреждения и ликвидации чрезвычайных ситуаций в рамках программы "Пожарная безопасность, гражданская оборона и мобилизационная подготовка на территории Пушкиногорского муниципальный округа на 2025-2029 годы"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</t>
  </si>
  <si>
    <t>Подпрограмма муниципальной программы "Профилактика правонарушений и терроризма на территории Пушкиногорского муниципальный округа  на 2025-2029 годы"</t>
  </si>
  <si>
    <t>Подпрограмма муниципальной программы "Комплексные меры противодействия злоупотреблению наркотиками и их незаконному обороту на территориии Пушкиногорского муниципальный округа на 2025-2029 годы"</t>
  </si>
  <si>
    <t>Выполнение государственных полномочий по образованию и обеспечению деятельности комиссии по делам несовершеннолетних и защите их прав,  в рамках подпрограммы "Профилактика правонарушений на территории Пушкиногорского муниципальный округа  на 2025-2029 годы" муниципальной программы "Обеспечение безопасности граждан на территории муниципального образования "Пушкиногорский муниципальный округ" на 2025-2029 годы"</t>
  </si>
  <si>
    <t>Муниципальная программа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</si>
  <si>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Подпрограмма муниципальной программы "Комплексное развитие систем коммунальной инфраструктуры муниципального образования "Пушкиногорский муниципальный округ"</t>
  </si>
  <si>
    <t>Основное мероприятие "Комплексное развитие систем коммунальной инфраструктуры муниципального образования "Пушкиногорский муниципальный округ"</t>
  </si>
  <si>
    <t>Выполнение полномочий, передаваемые бюджетам муниципальных муниципальный округов из бюджетов поселений на возмещение расходов по топливу и газоснабжению населения в соответствии с заключенными соглашениями в рамках подпрограммы "Комплексное развитие систем коммунальной инфраструктуры муниципального образования "Пушкиногорский муниципальный округ"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</si>
  <si>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Капитальный ремонт систем водоотведения и очистки сточных вод в рамках подпрограммы "Комплексное развитие систем коммунальной инфраструктуры муниципального образования "Пушкиногорский муниципальный округ""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</si>
  <si>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Подпрограмма муниципальной программы "Благоустройство муниципального образования "Пушкиногорский муниципальный округ"</t>
  </si>
  <si>
    <t>Выполнение полномочий в соответствии с Законом  Псковской области от 03.06.2005 № 443-ОЗ «О наделении органов местного самоуправления государственными полномочиями по регистрации и учету граждан, выехавших из муниципальный округов Крайнего Севера и приравненных к ним местностей не ранее 1 января 1992 года, имеющих право на получение жилищных субсидий» в рамках подпрограммы "Жилище" муниципальной программы "Комплексное развитие систем коммунальной инфраструктуры, благоустройства и транспортного обслуживания населения на территории муниципального образования "Пушкиногорский муниципальный округ" на 2025-2029 годы"</t>
  </si>
  <si>
    <t>Подпрограмма муниципальной программы "Сохранение и развитие автомобильных дорог общего пользования местного значения в Пушкиногорском муниципальный округе на 2025-2029 годы"</t>
  </si>
  <si>
    <t>Подпрограмма муниципальной программы "Повышение безопасности дорожного движения в Пушкиногорском муниципальный округе на 2025-2029 годы"</t>
  </si>
  <si>
    <t>Основное мероприятие "Организация безопасности дорожного движения в Пушкиногорском муниципальный округе"</t>
  </si>
  <si>
    <t>Подпрограмма муниципальной программы "Совершенствование транспортного обслуживания населения на территории Пушкиногорского муниципальный округа на 2025-2029 годы"</t>
  </si>
  <si>
    <t>Основное мероприятие "Организация транспортного обслуживания населения автомобильным транспортом внутри муниципального муниципальный округа для обеспечения полного удовлетворения потребностей населения муниципального образования Пушкиногорский муниципальный округ"</t>
  </si>
  <si>
    <t>Подпрограмма муниципальной программы "Формирование современной городской среды в городском поселении "Пушкиногорье" муниципального образования "Пушкиногорский муниципальный округ" на 2025-2029 годы"</t>
  </si>
  <si>
    <t>Муниципальная программа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</si>
  <si>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Подпрограмма муниципальной программы "Обеспечение функционирования администрации Пушкиногорского муниципальный округа"</t>
  </si>
  <si>
    <t>Выполнение полномочий, передаваемые бюджету муниципального муниципальный округа из бюджетов  поселений  на  осуществление части полномочий по решению вопросов местного значения (осуществление бухгалтерского обслуживания  бюджетов  поселений)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</si>
  <si>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Исполнение государственных полномочий по формированию торгового реестра Псковской области в рамках подпрограммы "Обеспечение общего порядка и противодействие коррупции"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</si>
  <si>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Ведение регистра муниципальных правовых актов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</si>
  <si>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Исполнение органами местного самоуправления отдельных государственных полномочий по формированию торгового реестра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</si>
  <si>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Осуществление расходов по возмещению затрат на производство и выпуск муниципального периодического издания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</si>
  <si>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Расходы на проведение выборов в органы местного самоуправления в рамках подпрограммы "Обеспечение функционирования администрации Пушкиногорского муниципальный округа"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</si>
  <si>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Исполнение полномочий органов государственной власти Псковской области по расчету и предоставлению дотаций бюджетам поселений 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</si>
  <si>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Осуществление части полномочий, передаваемые бюджету муниципального муниципальный округа из бюджетов  поселений  на  осуществление части полномочий по решению вопросов местного значения (формирование и исполнение бюджета поселения) 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</si>
  <si>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Процентные платежи по муниципальному долгу в рамках подпрограммы "Совершенствование, развития бюджетного процесса и управление муниципальным долгом" муниципальной программы "Управление и обеспечение деятельности администрации муниципального образования "Пушкиногорский муниципальный округ", создание условий для эффективного управления муниципальными финансами и муниципальным долгом на 2025-2029 годы"</t>
  </si>
  <si>
    <t>Подпрограмма муниципальной программы "Содействие экономическому развитию и инвестиционной привлекательности муниципального образования "Пушкиногорский муниципальный округ"</t>
  </si>
  <si>
    <t>Увеличение уставного фонда муниципального предприятия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</si>
  <si>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Расходы на погашение задолженности предприятий, оказывающих услуги по теплоснабжению по решению арбитражного суда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</si>
  <si>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Расходы на ликвидацию очагов сорного растения борщевик Сосновского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</si>
  <si>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Возмещение расходов из резервного фонда Администрации области, связанных с изготовлением и установкой стендов в рамках непрограммного направления деятельности "Непрограммные направления деятельности органов местного самоуправления муниципальный округа"</t>
  </si>
  <si>
    <t>Обеспечение первичных мер пожарной безопасности</t>
  </si>
  <si>
    <t>03 1 01 22100</t>
  </si>
  <si>
    <t>Расходы на уличное освещение</t>
  </si>
  <si>
    <t>Закупка товаров, работ и услуг для государственных (муниципальных) нужд</t>
  </si>
  <si>
    <t>Расходы на озеленение</t>
  </si>
  <si>
    <t>Расходы на организацию и содержание мест   захоронений</t>
  </si>
  <si>
    <t>Расходы на прочие мероприятия по благоустройству городских округов и поселений</t>
  </si>
  <si>
    <t>Основное мероприятие "Организация благоустройства и озеленения территории муниципального образования "Пушкиногорский муниципальный округ""</t>
  </si>
  <si>
    <t xml:space="preserve">04 2 01 21100 </t>
  </si>
  <si>
    <t xml:space="preserve">04 2 01 21200 </t>
  </si>
  <si>
    <t xml:space="preserve">04 2 01 21300 </t>
  </si>
  <si>
    <t xml:space="preserve">04 2 01 21400 </t>
  </si>
  <si>
    <r>
      <t xml:space="preserve">Расходы на прочие мероприятия по благоустройству городских округов и поселений </t>
    </r>
    <r>
      <rPr>
        <i/>
        <sz val="12"/>
        <color indexed="8"/>
        <rFont val="Times New Roman"/>
        <family val="1"/>
        <charset val="204"/>
      </rPr>
      <t>(в т.ч. Инициативные проекты)</t>
    </r>
  </si>
  <si>
    <t xml:space="preserve">04 2 01 41800 </t>
  </si>
  <si>
    <t xml:space="preserve">04 2 01 W1800 </t>
  </si>
  <si>
    <t>Проведение ремонта (реконструкции) и благоустройство воинских захоронений, памятников и памятных знаков, увекавечиваающих память погибших при защите Отечества на территории муниципального образования за счет средств субсидии из областного бюджета</t>
  </si>
  <si>
    <t xml:space="preserve"> Софинансирование к субсидии на проведение ремонта (реконструкции) и благоустройство воинских захоронений, памятников и памятных знаков, увекавечиваающих память погибших при защите Отечества на территории муниципального образования за счет собственных средств</t>
  </si>
  <si>
    <t>04 2 01 W1130</t>
  </si>
  <si>
    <t>Реализация мероприятий по пожарной безопасности в органах исполнительной власти за счет средств субсидии из областного бюджета</t>
  </si>
  <si>
    <t>Софинансирование к субсидии на осуществление мероприятий по организации питания в муниципальных общеобразовательных учреждениях за счет собственных средств</t>
  </si>
  <si>
    <t>01 1 02 W1040</t>
  </si>
  <si>
    <t xml:space="preserve"> Создание условий для осуществления присмотра и ухода за детьми-инвалидами, детьми-сиротами и детьми, оставшимися без попечения родителей, а также за детьми с туберкулезной интоксикацией,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</si>
  <si>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ликвидацию очагов сорного растения борщевик Сосновского за счет субсидии из областного бюджкта</t>
  </si>
  <si>
    <t>Софинансирование к субсидии на ликвидацию очагов сорного растения борщевик Сосновского за счет собственных средств</t>
  </si>
  <si>
    <t>04 2 02 W1570</t>
  </si>
  <si>
    <t>04 2 02 00000</t>
  </si>
  <si>
    <t>04 1 01 41230</t>
  </si>
  <si>
    <t>04 1 01 W1230</t>
  </si>
  <si>
    <t>Софинансирвоание к субсидии на мероприятия по газификации и газоснабжению за счет средств собственных средств</t>
  </si>
  <si>
    <r>
      <t>Расходы на мероприятия</t>
    </r>
    <r>
      <rPr>
        <b/>
        <i/>
        <sz val="12"/>
        <rFont val="Times New Roman"/>
        <family val="1"/>
        <charset val="204"/>
      </rPr>
      <t xml:space="preserve"> по газификации и газоснабжению </t>
    </r>
    <r>
      <rPr>
        <sz val="12"/>
        <rFont val="Times New Roman"/>
        <family val="1"/>
        <charset val="204"/>
      </rPr>
      <t>за счет средств субсидии из областного бюджета</t>
    </r>
  </si>
  <si>
    <t>05 1 01 W0000</t>
  </si>
  <si>
    <r>
      <t xml:space="preserve">Расходы на проведение </t>
    </r>
    <r>
      <rPr>
        <b/>
        <i/>
        <sz val="12"/>
        <rFont val="Times New Roman"/>
        <family val="1"/>
        <charset val="204"/>
      </rPr>
      <t xml:space="preserve">кадастровых работ </t>
    </r>
    <r>
      <rPr>
        <sz val="12"/>
        <rFont val="Times New Roman"/>
        <family val="1"/>
        <charset val="204"/>
      </rPr>
      <t>за счет субсидии из областного бюджкта</t>
    </r>
  </si>
  <si>
    <t>Софинансирование к субсидии на проведение кадастровых работ за счет собственных средств</t>
  </si>
  <si>
    <t>Осуществление полномочий на составление (изменение и дополнение) списков кандидатов в присяжные заседатели судов общей юрисдикции</t>
  </si>
  <si>
    <t>Осуществлению полномочий по первичному воинскому учету на территориях, где отсутствуют военные комиссариаты</t>
  </si>
  <si>
    <t>Выполнение государственных полномочий по назначению и выплате доплат к трудовым пенсиям лицам, замещавшим должности в органах государственной власти и управления муниципальный округов Псковской области и городов Пскова, и Великие Луки, должности в органах местного самоуправления до 13 марта 1997 года</t>
  </si>
  <si>
    <t xml:space="preserve">Расходы, осуществляемые органами местного самоуправления по отдельным государственным полномочиям в сфере увековечения памяти погибших при защите Отечества за счет средств областного бюджета </t>
  </si>
  <si>
    <t>Компенсация части родительской платы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</si>
  <si>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Исполнение органами местного самоуправления отдельных государственных полномочий по формированию торгового реестра за счет средств субвенции из областного бюджета</t>
  </si>
  <si>
    <t>Расходы на обеспечение функций ОМСУ по председателю Собрания депутатов Пушкиногорского муниципальный округа</t>
  </si>
  <si>
    <t>Расходы на обеспечение функций ОМСУ по обеспечению деятельности Собрания депутатов Пушкиногорского муниципальный округа</t>
  </si>
  <si>
    <t>Оплата труда и обеспечение функций аппарата исполнительных органов местного самоуправления муниципальный округа</t>
  </si>
  <si>
    <t xml:space="preserve">Резервный фонд </t>
  </si>
  <si>
    <t>Развитие и совершенствование института добровольных народных дружин</t>
  </si>
  <si>
    <t>Оценка недвижимости, признание прав и регулирование отношений по государственной и муниципальной собственности</t>
  </si>
  <si>
    <t>Выполнение государственных полномочий по образованию и обеспечению деятельности комиссии по делам несовершеннолетних и защите их прав</t>
  </si>
  <si>
    <t>Снижение уровня аварийности и травматизма на дорогах муниципальный округа</t>
  </si>
  <si>
    <t xml:space="preserve">Содействие активному участию пожилых граждан в жизни общества </t>
  </si>
  <si>
    <t>Исполнение государственных полномочий по сбору информации, необходимой для ведения регистра муниципальных нормативных правовых актов Псковской области</t>
  </si>
  <si>
    <t>Исполнение государственных полномочий по созданию административных комиссий и определению перечня должностных лиц, уполномоченных составлять протоколы об административных правонарушениях</t>
  </si>
  <si>
    <t>Мероприятия, направленные на функционирование единой диспетчерской службы</t>
  </si>
  <si>
    <t>Мероприятия по гражданской обороне, предупреждения и ликвидации чрезвычайных ситуаций за счет средств резервного фонда</t>
  </si>
  <si>
    <t>Содержание автомобильных дорог общего пользования местного значения и сооружений на них, нацеленное на обеспечение их проезжаемости и безопасности</t>
  </si>
  <si>
    <t xml:space="preserve">Реализация мероприятий на установку знаков туристической навигации за счет субсидии из областного бюджета </t>
  </si>
  <si>
    <t>Софинансирование на  мероприятия на установку знаков туристической навигации за счет собственных средств к субсидии из областного бюджета</t>
  </si>
  <si>
    <t>Обеспечение мероприятий по модернизации систем коммунальной инфраструктуры за счет средств областного бюджета</t>
  </si>
  <si>
    <t xml:space="preserve">Возмещение затрат по содержанию систем водоснабжения </t>
  </si>
  <si>
    <t xml:space="preserve">Расходы на возмещение убытков организациям, оказывающим услуги бани населению </t>
  </si>
  <si>
    <t>Содержание имущества, оплата взносов на капитальный ремонт</t>
  </si>
  <si>
    <t>Мероприятия по осуществлению антинаркотической пропаганды и антинаркотического просвещения</t>
  </si>
  <si>
    <r>
      <t xml:space="preserve">Основное мероприятие: </t>
    </r>
    <r>
      <rPr>
        <sz val="12"/>
        <rFont val="Times New Roman"/>
        <family val="1"/>
        <charset val="204"/>
      </rPr>
      <t>Расходы на ликвидацию очагов сорного растения борщевик Сосновского</t>
    </r>
  </si>
  <si>
    <r>
      <t xml:space="preserve">Обеспечение деятельности (оказание услуг) муниципальных учреждений в рамках основного мероприятия </t>
    </r>
    <r>
      <rPr>
        <b/>
        <i/>
        <sz val="12"/>
        <rFont val="Times New Roman"/>
        <family val="1"/>
        <charset val="204"/>
      </rPr>
      <t>"Педагогические кадры"</t>
    </r>
    <r>
      <rPr>
        <sz val="12"/>
        <rFont val="Times New Roman"/>
        <family val="1"/>
        <charset val="204"/>
      </rPr>
      <t xml:space="preserve"> </t>
    </r>
  </si>
  <si>
    <t>Мероприятия c детьми, оказавшимися в трудной жизненной ситуации</t>
  </si>
  <si>
    <t xml:space="preserve">Поддержка одаренных детей </t>
  </si>
  <si>
    <t xml:space="preserve">Организация и обеспечение оздоровления и отдыха детей в каникулярное время </t>
  </si>
  <si>
    <t>Проведение мероприятий по профилактике правонарушений</t>
  </si>
  <si>
    <t>Доплаты к пенсиям муниципальным служащим</t>
  </si>
  <si>
    <t>Обеспечение жилыми помещениями детей-сирот и детей, оставшихся без попечения родителей, лиц из числа детей сирот и детей оставшихся без попечения родителей по договорам найма специализированных жилых помещений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</si>
  <si>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за счет средств областного бюджета</t>
  </si>
  <si>
    <t>Мероприятия в области физической культуры и спорта</t>
  </si>
  <si>
    <t>Реализация мероприятий, направленных на привлечение жителей области к регулярным занятиям физической культурой и спортом</t>
  </si>
  <si>
    <t xml:space="preserve">Софинансирование за счет средств местного бюджета на реализацию мероприятий, направленных на привлечение жителей области к регулярным занятиям физической культурой и спортом </t>
  </si>
  <si>
    <t>Оплата труда и обеспечение функций Финансового управления муниципальный округа</t>
  </si>
  <si>
    <t xml:space="preserve">Обеспечение эффективного управления муниципальными финансами, составления и организации исполнения бюджета муниципального муниципальный округа </t>
  </si>
  <si>
    <t>Обеспечение деятельности (оказание услуг) муниципальных учреждений в рамках основного мероприятия "Дошкольное образование" (РЕЗЕРВ)</t>
  </si>
  <si>
    <t>Обеспечение деятельности (оказание услуг) муниципальных учреждений в рамках основного мероприятия "Развитие системы культурно-досугового обслуживания населения"</t>
  </si>
  <si>
    <t>Обеспечение деятельности (оказание услуг) муниципальных учреждений в рамках основного мероприятия "Развитие библиотечного дела"</t>
  </si>
  <si>
    <t>Обеспечение деятельности (оказание услуг) муниципальных учреждений</t>
  </si>
  <si>
    <t>Обеспечение государственных гарантий реализации прав на получение общедоступного и бесплатного дошкольного образования в дошкольных образовательных организациях, начального общего, основного общего, среднего общего образования, дополнительного образования детей в образовательных организациях области</t>
  </si>
  <si>
    <t>Компенсация расходов по оплате коммунальных услуг работникам, проживающим и работающим в сельских населенных пунктах, рабочих поселках (поселках городского типа)</t>
  </si>
  <si>
    <t>Реализация социальных  гарантий, предоставляемых педагогическим работникам образовательных учреждений</t>
  </si>
  <si>
    <t>Обеспечение деятельности (оказание услуг) муниципальных учреждений в рамках основного мероприятия "Дошкольное образование" (ГКПД)</t>
  </si>
  <si>
    <t xml:space="preserve">Компенсацию расходов по оплате коммунальных услуг работникам, проживающим и работающим в сельских населенных пунктах, рабочих поселках (поселках городского типа) </t>
  </si>
  <si>
    <t xml:space="preserve">Обеспечение деятельности (оказание услуг) муниципальных учреждений </t>
  </si>
  <si>
    <t>Осуществление мероприятий по организации питания в муниципальных общеобразовательных учреждениях</t>
  </si>
  <si>
    <t xml:space="preserve">Выплата вознаграждения за выполнение функций классного руководителя педагогическим работникам муниципальных образовательных учреждений </t>
  </si>
  <si>
    <t>Реализация основных общеобразовательных программ в части финансирования  расходов на оплату труда работников муниципальных общеобразовательных учреждений,  расходов, обеспечивающих организацию учебного процесса, расходов на дошкольное образование в муниципальных общеобразовательных учреждениях</t>
  </si>
  <si>
    <t>Компенсацию расходов по оплате коммунальных услуг работникам, проживающим и работающим в сельских населенных пунктах, рабочих поселках (поселках городского типа)</t>
  </si>
  <si>
    <t xml:space="preserve">Иные межбюджетные трансферты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</t>
  </si>
  <si>
    <t>Мероприятия в области физической культуры и спорта (содержание ФОКОТ)</t>
  </si>
  <si>
    <t>Обеспечение деятельности (оказание услуг) муниципальных учреждений в рамках основного мероприятия "Развитие дополнительного образования"</t>
  </si>
  <si>
    <t xml:space="preserve">Мероприятия в области молодежной политики </t>
  </si>
  <si>
    <t xml:space="preserve">Осуществление полномочий на составление (изменение и дополнение) списков кандидатов в присяжные заседатели судов общей юрисдикции </t>
  </si>
  <si>
    <t>Обеспечение эффективного управления муниципальными финансами, составления и организации исполнения бюджета муниципального муниципальный округа</t>
  </si>
  <si>
    <t xml:space="preserve">Развитие и совершенствование института добровольных народных дружин </t>
  </si>
  <si>
    <t>Содействие активному участию пожилых граждан в жизни общества</t>
  </si>
  <si>
    <t xml:space="preserve">Мероприятия по гражданской обороне, предупреждения и ликвидации чрезвычайных ситуаций за счет средств резервного фонда </t>
  </si>
  <si>
    <t xml:space="preserve">Софинансирование на  мероприятия на установку знаков туристической навигации за счет собственных средств к субсидии из областного бюджета </t>
  </si>
  <si>
    <t>Возмещение затрат по содержанию систем водоснабжения</t>
  </si>
  <si>
    <t>Расходы на возмещение убытков организациям, оказывающим услуги бани населению</t>
  </si>
  <si>
    <t>Проведение ремонта (реконструкции) и благоустройство воинских захоронений, памятников и памятных знаков, увекавечиваающих память погибших при защите Отечества на территории муниципального образования</t>
  </si>
  <si>
    <t>Создание условий для осуществления присмотра и ухода за детьми-инвалидами, детьми-сиротами и детьми, оставшимися без попечения родителей, а также за детьми с туберкулезной интоксикацией, осваивающими образовательные программы дошкольного образования в организациях, осуществляющих образовательную деятельность</t>
  </si>
  <si>
    <t>Выплаты вознаграждения за выполнение функций классного руководителя педагогическим работникам муниципальных образовательных учреждений</t>
  </si>
  <si>
    <t>Выплата вознаграждения за выполнение функций классного руководителя педагогическим работникам муниципальных образовательных учреждений за счет иных межбюджетных трансфертов</t>
  </si>
  <si>
    <t>Иные межбюджетные трансферты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</si>
  <si>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Мероприятия в области молодежной политики</t>
  </si>
  <si>
    <t>Поддержка одаренных детей</t>
  </si>
  <si>
    <t xml:space="preserve">Обеспечение деятельности (оказание услуг) муниципальных учреждений в рамках основного мероприятия "Педагогические кадры" </t>
  </si>
  <si>
    <t xml:space="preserve">Проведение мероприятий по профилактике правонарушений </t>
  </si>
  <si>
    <t xml:space="preserve">Обеспечение деятельности (оказание услуг) муниципальных учреждений в рамках основного мероприятия "Развитие библиотечного дела" </t>
  </si>
  <si>
    <t xml:space="preserve">Доплаты к пенсиям муниципальным служащим </t>
  </si>
  <si>
    <t xml:space="preserve">Выплата компенсации части родительской платы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 </t>
  </si>
  <si>
    <t xml:space="preserve">Обеспечение жилыми помещениями детей-сирот и детей, оставшихся без попечения родителей, лиц из числа детей сирот и детей оставшихся без попечения родителей по договорам найма специализированных жилых помещений </t>
  </si>
  <si>
    <t xml:space="preserve">Реализация мероприятий, направленных на привлечение жителей области к регулярным занятиям физической культурой и спортом </t>
  </si>
  <si>
    <t>Обеспечение государственных гарантий реализации прав на получение общедоступного и бесплатного дошкольного образования в дошкольных образовательных организациях, начального общего, основного общего, среднего общего образования, дополнительного образования детей в образовательных организациях области (ГКПД)</t>
  </si>
  <si>
    <t>Выплата компенсации части родительской платы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</si>
  <si>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 xml:space="preserve">Мероприятия по организации питания в муниципальных общеобразовательных учреждениях </t>
  </si>
  <si>
    <t xml:space="preserve">Обеспечение государственных гарантий реализации прав на получение общедоступного и бесплатного дошкольного образования в дошкольных образовательных организациях, начального общего, основного общего, среднего общего образования, дополнительного образования детей в образовательных организациях области </t>
  </si>
  <si>
    <t>Организация и обеспечение оздоровления и отдыха детей в каникулярное время</t>
  </si>
  <si>
    <t xml:space="preserve">Реализация социальных  гарантий, предоставляемых педагогическим работникам образовательных учреждений </t>
  </si>
  <si>
    <t xml:space="preserve">Мероприятия c детьми, оказавшимися в трудной жизненной ситуации </t>
  </si>
  <si>
    <t xml:space="preserve">Мероприятия в области физической культуры и спорта </t>
  </si>
  <si>
    <t>Реализацию мероприятий, направленных на привлечение жителей области к регулярным занятиям физической культурой и спортом</t>
  </si>
  <si>
    <t xml:space="preserve">Мероприятия, направленные на функционирование единой диспетчерской службы </t>
  </si>
  <si>
    <t xml:space="preserve">Мероприятия по осуществлению антинаркотической пропаганды и антинаркотического просвещения </t>
  </si>
  <si>
    <t>Содержанию имущества, оплата взносов на капитальный ремонт</t>
  </si>
  <si>
    <t xml:space="preserve">Возмещению затрат по содержанию систем водоснабжения </t>
  </si>
  <si>
    <t xml:space="preserve">Расходы, осуществляемые органами местного самоуправления по отдельным государственным полномочиям в сфере увековечения памяти погибших при защите Отечества за счет средств областного бюджета  </t>
  </si>
  <si>
    <t xml:space="preserve">Содержание автомобильных дорог общего пользования местного значения и сооружений на них, нацеленное на обеспечение их проезжаемости и безопасности </t>
  </si>
  <si>
    <t xml:space="preserve">Снижение уровня аварийности и травматизма на дорогах муниципальный округа </t>
  </si>
  <si>
    <t xml:space="preserve">Оплата труда и обеспечение функций аппарата исполнительных органов местного самоуправления муниципальный округа </t>
  </si>
  <si>
    <t xml:space="preserve">Оценка недвижимости, признание прав и регулирование отношений по государственной и муниципальной собственности </t>
  </si>
  <si>
    <t xml:space="preserve">Выполнение государственных полномочий по назначению и выплате доплат к трудовым пенсиям лицам, замещавшим должности в органах государственной власти и управления муниципальный округов Псковской области и городов Пскова, и Великие Луки, должности в органах местного самоуправления до 13 марта 1997 года </t>
  </si>
  <si>
    <t xml:space="preserve">Оплата труда и обеспечение функций Финансового управления муниципальный округа </t>
  </si>
  <si>
    <t xml:space="preserve">Расходы на обеспечение функций ОМСУ по председателю Собрания депутатов Пушкиногорского муниципальный округа </t>
  </si>
  <si>
    <t xml:space="preserve">Расходы на обеспечение функций ОМСУ по обеспечению деятельности Собрания депутатов Пушкиногорского муниципальный округа </t>
  </si>
  <si>
    <t>Расходы на реализацию мероприятий по обеспечению сохранности воинских захоронений на территории РФ за счет субсидии из федерального бюджета</t>
  </si>
  <si>
    <t xml:space="preserve">Поддержка муниципальных программ формирования современной городской среды за счет субсидии из федерального бюджета </t>
  </si>
  <si>
    <t>Обеспечение деятельности (оказание услуг) муниципальных учреждений(РЕЗЕРВ)</t>
  </si>
  <si>
    <t>Финансовое управление Пушкиногорского муниципального округа</t>
  </si>
  <si>
    <t>муниципальное бюджетное учреждение культуры Пушкиногорского района "Культурно-досуговый центр"</t>
  </si>
  <si>
    <t>муниципальное бюджетное учреждение культуры Пушкиногорская центральная районная библиотека</t>
  </si>
  <si>
    <t>Воспитание и обучение детей-инвалидов в муниципальных дошкольных учреждениях</t>
  </si>
  <si>
    <t>Оплата труда  и обеспечение функций  муниципальных органов по Главе Пушкиногорского муниципального округа</t>
  </si>
  <si>
    <t>Осуществление дорожной деятельности за счет субсидии из областного бюджета</t>
  </si>
  <si>
    <t>04 4 01 9Д030</t>
  </si>
  <si>
    <t>Субсидия на благоустройство мест массового отдыха населения, установку въездных стел за счет субсидии из областного бюджета</t>
  </si>
  <si>
    <t>Софинансирование к субсидии на благоустройство мест массового отдыха населения, установку въездных стел за счет собственных средств</t>
  </si>
  <si>
    <t>02 1 Я5 55130</t>
  </si>
  <si>
    <t>Модернизация региональных и (или) муниципальных учреждений культуры</t>
  </si>
  <si>
    <t>Поддержка муниципальных программ формирования современной городской среды за счет субсидии из федерального бюджета</t>
  </si>
  <si>
    <t>05 1 01 А5110</t>
  </si>
  <si>
    <t>05 1 01 W5110</t>
  </si>
  <si>
    <t>Реализация мероприятий в рамках комплекса процессных мероприятий "Активная политика занятости населения и социальная подержка безработных граждан" за счет иных межбюджетных тарнсфертов из областного бюджета</t>
  </si>
  <si>
    <t>Проведение мероприятий по созданию в образовательных организациях, центрах психодого-педагогической, медицинской и социальной помощи универсальной безбарьерной среды для инклюзивного и каченственного образования детей-инвалидов за счет средств субсидии из областного бюджета</t>
  </si>
  <si>
    <t>01 1 02 41790</t>
  </si>
  <si>
    <t>Софинансирование к субсидии на проведение мероприятий по созданию в образовательных организациях, центрах психолого-педагогической, медицинской и социальной помощи универсальной безбарьерной среды для инклюзивного и качественного образования детей-инвалидов за счет собственных средств</t>
  </si>
  <si>
    <t>01 1 02 W1790</t>
  </si>
  <si>
    <t>Выполнение работ по техническому обслуживанию и освидетельствованию газовых емкостей</t>
  </si>
  <si>
    <t>04 2 01 L2031</t>
  </si>
  <si>
    <t>Реализация инициативных проектов за счет средств субсидии из областного бюджета</t>
  </si>
  <si>
    <t>Софинансирование к субсидии на реализация инициативных проектов за счет собственных средств</t>
  </si>
  <si>
    <t>04 2 01 41830</t>
  </si>
  <si>
    <t>04 2 01 W1830</t>
  </si>
  <si>
    <t>Приложение № 2</t>
  </si>
  <si>
    <t xml:space="preserve">"Об исполнении бюджета муниципального образования </t>
  </si>
  <si>
    <t xml:space="preserve">Исполнение по ведомственной структуре расходов </t>
  </si>
  <si>
    <t xml:space="preserve">Кассовое исполнение </t>
  </si>
  <si>
    <t>% исполне-ния</t>
  </si>
  <si>
    <t>"-" невып-но; "+" перевып.</t>
  </si>
  <si>
    <t>к Постановлению Администрации Пушкиногорского муниципального округа</t>
  </si>
  <si>
    <t>"Пушкиногорский муниципальный округ" за 1 квартал 2026 года"</t>
  </si>
  <si>
    <t>бюджета района за I квартал 2026 года</t>
  </si>
  <si>
    <t>уточненный годовой план на 01.04.2026 г.</t>
  </si>
  <si>
    <t>уточненный годовой план на 01.04.2024 г.</t>
  </si>
  <si>
    <t>Исполнение по разделам и подразделам, целевым статьям</t>
  </si>
  <si>
    <t>и группам видов расходов классификации расходов бюджета за 1 квартал 2026 года</t>
  </si>
  <si>
    <t>Приложение № 3</t>
  </si>
  <si>
    <t>Исполнение бюджетных ассигнований по целевым статьям (муниципальным программам</t>
  </si>
  <si>
    <t xml:space="preserve"> и непрограммным направлениям деятельности), группам видов</t>
  </si>
  <si>
    <t>расходов классификации расходов бюджета за I квартал 2026 года</t>
  </si>
</sst>
</file>

<file path=xl/styles.xml><?xml version="1.0" encoding="utf-8"?>
<styleSheet xmlns="http://schemas.openxmlformats.org/spreadsheetml/2006/main">
  <numFmts count="9">
    <numFmt numFmtId="164" formatCode="_-* #,##0.00&quot;р.&quot;_-;\-* #,##0.00&quot;р.&quot;_-;_-* &quot;-&quot;??&quot;р.&quot;_-;_-@_-"/>
    <numFmt numFmtId="165" formatCode="_-* #,##0.0_р_._-;\-* #,##0.0_р_._-;_-* &quot;-&quot;?_р_._-;_-@_-"/>
    <numFmt numFmtId="166" formatCode="_-* #,##0.000_р_._-;\-* #,##0.000_р_._-;_-* &quot;-&quot;?_р_._-;_-@_-"/>
    <numFmt numFmtId="167" formatCode="_-* #,##0.00000_р_._-;\-* #,##0.00000_р_._-;_-* &quot;-&quot;?_р_._-;_-@_-"/>
    <numFmt numFmtId="168" formatCode="_-* #,##0.00000_р_._-;\-* #,##0.00000_р_._-;_-* &quot;-&quot;???_р_._-;_-@_-"/>
    <numFmt numFmtId="169" formatCode="_-* #,##0.0_р_._-;\-* #,##0.0_р_._-;_-* &quot;-&quot;???_р_._-;_-@_-"/>
    <numFmt numFmtId="170" formatCode="0.0"/>
    <numFmt numFmtId="171" formatCode="#,##0.0"/>
    <numFmt numFmtId="178" formatCode="#,##0.0_ ;\-#,##0.0\ "/>
  </numFmts>
  <fonts count="54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b/>
      <sz val="12"/>
      <name val="Arial Cyr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3"/>
      <name val="Arial Cyr"/>
      <charset val="204"/>
    </font>
    <font>
      <sz val="10"/>
      <name val="Arial Cyr"/>
      <family val="2"/>
      <charset val="204"/>
    </font>
    <font>
      <sz val="10"/>
      <name val="Arial Cyr"/>
      <charset val="204"/>
    </font>
    <font>
      <sz val="10"/>
      <name val="Bookman Old Style"/>
      <family val="1"/>
      <charset val="204"/>
    </font>
    <font>
      <b/>
      <sz val="11"/>
      <name val="Bookman Old Style"/>
      <family val="1"/>
      <charset val="204"/>
    </font>
    <font>
      <b/>
      <sz val="12"/>
      <name val="Bookman Old Style"/>
      <family val="1"/>
      <charset val="204"/>
    </font>
    <font>
      <sz val="10"/>
      <name val="Arial Cyr"/>
      <charset val="204"/>
    </font>
    <font>
      <b/>
      <sz val="10"/>
      <name val="Bookman Old Style"/>
      <family val="1"/>
      <charset val="204"/>
    </font>
    <font>
      <b/>
      <sz val="11"/>
      <name val="Arial Unicode MS"/>
      <family val="2"/>
      <charset val="204"/>
    </font>
    <font>
      <sz val="10"/>
      <name val="Arial Unicode MS"/>
      <family val="2"/>
      <charset val="204"/>
    </font>
    <font>
      <b/>
      <sz val="12"/>
      <name val="Arial Unicode MS"/>
      <family val="2"/>
      <charset val="204"/>
    </font>
    <font>
      <b/>
      <sz val="10"/>
      <name val="Arial Unicode MS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 Cyr"/>
      <charset val="204"/>
    </font>
    <font>
      <sz val="11"/>
      <name val="Bookman Old Style"/>
      <family val="1"/>
      <charset val="204"/>
    </font>
    <font>
      <sz val="8"/>
      <name val="Bookman Old Style"/>
      <family val="1"/>
      <charset val="204"/>
    </font>
    <font>
      <sz val="12"/>
      <name val="Bookman Old Style"/>
      <family val="1"/>
      <charset val="204"/>
    </font>
    <font>
      <sz val="14"/>
      <name val="Times New Roman"/>
      <family val="1"/>
      <charset val="204"/>
    </font>
    <font>
      <sz val="10"/>
      <color indexed="12"/>
      <name val="Arial Unicode MS"/>
      <family val="2"/>
      <charset val="204"/>
    </font>
    <font>
      <sz val="13"/>
      <name val="Bookman Old Style"/>
      <family val="1"/>
      <charset val="204"/>
    </font>
    <font>
      <sz val="10"/>
      <color indexed="10"/>
      <name val="Arial Unicode MS"/>
      <family val="2"/>
      <charset val="204"/>
    </font>
    <font>
      <sz val="10"/>
      <color indexed="10"/>
      <name val="Bookman Old Style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0"/>
      <color theme="3" tint="0.39997558519241921"/>
      <name val="Arial Unicode MS"/>
      <family val="2"/>
      <charset val="204"/>
    </font>
    <font>
      <sz val="10"/>
      <color theme="3" tint="0.39997558519241921"/>
      <name val="Arial Cyr"/>
      <charset val="204"/>
    </font>
    <font>
      <sz val="12"/>
      <color rgb="FF0070C0"/>
      <name val="Times New Roman"/>
      <family val="1"/>
      <charset val="204"/>
    </font>
    <font>
      <sz val="10"/>
      <color rgb="FF0070C0"/>
      <name val="Arial Unicode MS"/>
      <family val="2"/>
      <charset val="204"/>
    </font>
    <font>
      <b/>
      <sz val="14"/>
      <name val="Times New Roman"/>
      <family val="1"/>
      <charset val="204"/>
    </font>
    <font>
      <sz val="12"/>
      <color theme="4" tint="-0.249977111117893"/>
      <name val="Times New Roman"/>
      <family val="1"/>
      <charset val="204"/>
    </font>
    <font>
      <sz val="10"/>
      <color theme="4" tint="-0.249977111117893"/>
      <name val="Arial Unicode MS"/>
      <family val="2"/>
      <charset val="204"/>
    </font>
    <font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0"/>
      <color rgb="FF0070C0"/>
      <name val="Arial Cyr"/>
      <charset val="204"/>
    </font>
    <font>
      <sz val="11"/>
      <color rgb="FF0070C0"/>
      <name val="Bookman Old Style"/>
      <family val="1"/>
      <charset val="204"/>
    </font>
    <font>
      <sz val="10"/>
      <color rgb="FF0070C0"/>
      <name val="Arial"/>
      <family val="2"/>
      <charset val="204"/>
    </font>
    <font>
      <sz val="12"/>
      <color rgb="FF00B0F0"/>
      <name val="Times New Roman"/>
      <family val="1"/>
      <charset val="204"/>
    </font>
    <font>
      <sz val="10"/>
      <color rgb="FF00B0F0"/>
      <name val="Arial Cyr"/>
      <charset val="204"/>
    </font>
    <font>
      <sz val="10"/>
      <color rgb="FF00B0F0"/>
      <name val="Arial Unicode MS"/>
      <family val="2"/>
      <charset val="204"/>
    </font>
    <font>
      <sz val="11"/>
      <color rgb="FF00B0F0"/>
      <name val="Bookman Old Style"/>
      <family val="1"/>
      <charset val="204"/>
    </font>
    <font>
      <sz val="10"/>
      <color rgb="FF00B0F0"/>
      <name val="Arial"/>
      <family val="2"/>
      <charset val="204"/>
    </font>
    <font>
      <b/>
      <sz val="13"/>
      <name val="Bookman Old Style"/>
      <family val="1"/>
      <charset val="204"/>
    </font>
    <font>
      <b/>
      <sz val="9"/>
      <name val="Bookman Old Style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0">
    <xf numFmtId="0" fontId="0" fillId="0" borderId="0" xfId="0"/>
    <xf numFmtId="0" fontId="4" fillId="0" borderId="0" xfId="0" applyFont="1" applyFill="1"/>
    <xf numFmtId="0" fontId="8" fillId="0" borderId="0" xfId="0" applyFont="1" applyFill="1" applyAlignment="1">
      <alignment horizontal="center"/>
    </xf>
    <xf numFmtId="0" fontId="10" fillId="0" borderId="0" xfId="0" applyFont="1" applyFill="1"/>
    <xf numFmtId="0" fontId="6" fillId="0" borderId="0" xfId="0" applyFont="1" applyFill="1"/>
    <xf numFmtId="165" fontId="2" fillId="0" borderId="0" xfId="0" applyNumberFormat="1" applyFont="1" applyFill="1" applyAlignment="1">
      <alignment horizontal="right" vertical="justify"/>
    </xf>
    <xf numFmtId="0" fontId="2" fillId="0" borderId="0" xfId="0" applyFont="1" applyFill="1" applyAlignment="1"/>
    <xf numFmtId="0" fontId="14" fillId="0" borderId="0" xfId="0" applyFont="1" applyFill="1"/>
    <xf numFmtId="49" fontId="19" fillId="0" borderId="1" xfId="0" applyNumberFormat="1" applyFont="1" applyFill="1" applyBorder="1" applyAlignment="1">
      <alignment horizontal="center" vertical="top"/>
    </xf>
    <xf numFmtId="49" fontId="19" fillId="0" borderId="1" xfId="0" applyNumberFormat="1" applyFont="1" applyFill="1" applyBorder="1" applyAlignment="1">
      <alignment horizontal="center"/>
    </xf>
    <xf numFmtId="49" fontId="17" fillId="0" borderId="1" xfId="0" applyNumberFormat="1" applyFont="1" applyFill="1" applyBorder="1" applyAlignment="1">
      <alignment horizontal="center" vertical="top"/>
    </xf>
    <xf numFmtId="49" fontId="17" fillId="0" borderId="1" xfId="0" applyNumberFormat="1" applyFont="1" applyFill="1" applyBorder="1" applyAlignment="1">
      <alignment horizontal="center"/>
    </xf>
    <xf numFmtId="49" fontId="17" fillId="0" borderId="1" xfId="0" applyNumberFormat="1" applyFont="1" applyFill="1" applyBorder="1" applyAlignment="1">
      <alignment horizontal="center" vertical="justify"/>
    </xf>
    <xf numFmtId="49" fontId="17" fillId="0" borderId="1" xfId="0" applyNumberFormat="1" applyFont="1" applyFill="1" applyBorder="1" applyAlignment="1">
      <alignment horizontal="center" vertical="top" wrapText="1"/>
    </xf>
    <xf numFmtId="49" fontId="19" fillId="0" borderId="1" xfId="0" applyNumberFormat="1" applyFont="1" applyFill="1" applyBorder="1" applyAlignment="1">
      <alignment horizontal="center" vertical="justify"/>
    </xf>
    <xf numFmtId="49" fontId="19" fillId="0" borderId="1" xfId="0" applyNumberFormat="1" applyFont="1" applyFill="1" applyBorder="1" applyAlignment="1">
      <alignment horizontal="center" vertical="top" wrapText="1"/>
    </xf>
    <xf numFmtId="49" fontId="17" fillId="0" borderId="1" xfId="0" applyNumberFormat="1" applyFont="1" applyFill="1" applyBorder="1" applyAlignment="1">
      <alignment vertical="justify"/>
    </xf>
    <xf numFmtId="49" fontId="17" fillId="0" borderId="1" xfId="0" applyNumberFormat="1" applyFont="1" applyFill="1" applyBorder="1" applyAlignment="1">
      <alignment horizontal="center" vertical="justify" wrapText="1"/>
    </xf>
    <xf numFmtId="49" fontId="16" fillId="0" borderId="1" xfId="0" applyNumberFormat="1" applyFont="1" applyFill="1" applyBorder="1" applyAlignment="1">
      <alignment horizontal="center" vertical="top"/>
    </xf>
    <xf numFmtId="49" fontId="16" fillId="0" borderId="1" xfId="0" applyNumberFormat="1" applyFont="1" applyFill="1" applyBorder="1" applyAlignment="1">
      <alignment horizontal="center"/>
    </xf>
    <xf numFmtId="49" fontId="16" fillId="0" borderId="1" xfId="0" applyNumberFormat="1" applyFont="1" applyFill="1" applyBorder="1" applyAlignment="1">
      <alignment horizontal="center" vertical="justify"/>
    </xf>
    <xf numFmtId="49" fontId="16" fillId="0" borderId="1" xfId="0" applyNumberFormat="1" applyFont="1" applyFill="1" applyBorder="1" applyAlignment="1">
      <alignment horizontal="center" vertical="top" wrapText="1"/>
    </xf>
    <xf numFmtId="49" fontId="19" fillId="0" borderId="1" xfId="0" applyNumberFormat="1" applyFont="1" applyFill="1" applyBorder="1" applyAlignment="1">
      <alignment horizontal="center" vertical="justify" wrapText="1"/>
    </xf>
    <xf numFmtId="0" fontId="20" fillId="0" borderId="1" xfId="0" applyNumberFormat="1" applyFont="1" applyFill="1" applyBorder="1" applyAlignment="1">
      <alignment horizontal="left" vertical="justify" wrapText="1"/>
    </xf>
    <xf numFmtId="0" fontId="20" fillId="0" borderId="1" xfId="0" applyNumberFormat="1" applyFont="1" applyFill="1" applyBorder="1" applyAlignment="1">
      <alignment vertical="justify" wrapText="1"/>
    </xf>
    <xf numFmtId="0" fontId="20" fillId="0" borderId="1" xfId="0" applyNumberFormat="1" applyFont="1" applyFill="1" applyBorder="1" applyAlignment="1">
      <alignment horizontal="left" vertical="justify"/>
    </xf>
    <xf numFmtId="0" fontId="24" fillId="0" borderId="0" xfId="0" applyFont="1" applyFill="1"/>
    <xf numFmtId="0" fontId="24" fillId="0" borderId="0" xfId="0" applyFont="1" applyFill="1" applyAlignment="1">
      <alignment horizontal="right"/>
    </xf>
    <xf numFmtId="0" fontId="24" fillId="0" borderId="0" xfId="0" applyFont="1" applyFill="1" applyAlignment="1">
      <alignment horizontal="center"/>
    </xf>
    <xf numFmtId="49" fontId="24" fillId="0" borderId="0" xfId="0" applyNumberFormat="1" applyFont="1" applyFill="1" applyAlignment="1">
      <alignment horizontal="center"/>
    </xf>
    <xf numFmtId="0" fontId="24" fillId="0" borderId="0" xfId="0" applyFont="1"/>
    <xf numFmtId="0" fontId="4" fillId="0" borderId="0" xfId="0" applyFont="1"/>
    <xf numFmtId="0" fontId="6" fillId="0" borderId="0" xfId="0" applyFont="1"/>
    <xf numFmtId="0" fontId="10" fillId="0" borderId="0" xfId="0" applyFont="1"/>
    <xf numFmtId="49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14" fillId="0" borderId="0" xfId="0" applyFont="1"/>
    <xf numFmtId="49" fontId="24" fillId="0" borderId="1" xfId="0" applyNumberFormat="1" applyFont="1" applyFill="1" applyBorder="1" applyAlignment="1">
      <alignment horizontal="center" vertical="top"/>
    </xf>
    <xf numFmtId="49" fontId="24" fillId="0" borderId="1" xfId="0" applyNumberFormat="1" applyFont="1" applyFill="1" applyBorder="1" applyAlignment="1">
      <alignment horizontal="center" vertical="justify"/>
    </xf>
    <xf numFmtId="0" fontId="20" fillId="0" borderId="0" xfId="0" applyNumberFormat="1" applyFont="1" applyFill="1"/>
    <xf numFmtId="0" fontId="21" fillId="0" borderId="1" xfId="0" applyNumberFormat="1" applyFont="1" applyFill="1" applyBorder="1" applyAlignment="1">
      <alignment horizontal="left" vertical="justify"/>
    </xf>
    <xf numFmtId="49" fontId="11" fillId="0" borderId="1" xfId="0" applyNumberFormat="1" applyFont="1" applyFill="1" applyBorder="1" applyAlignment="1">
      <alignment horizontal="center" vertical="justify"/>
    </xf>
    <xf numFmtId="0" fontId="20" fillId="0" borderId="1" xfId="0" applyNumberFormat="1" applyFont="1" applyFill="1" applyBorder="1" applyAlignment="1">
      <alignment horizontal="left" vertical="top" wrapText="1"/>
    </xf>
    <xf numFmtId="0" fontId="20" fillId="0" borderId="1" xfId="0" applyNumberFormat="1" applyFont="1" applyFill="1" applyBorder="1" applyAlignment="1">
      <alignment wrapText="1"/>
    </xf>
    <xf numFmtId="0" fontId="20" fillId="0" borderId="1" xfId="0" applyNumberFormat="1" applyFont="1" applyFill="1" applyBorder="1" applyAlignment="1">
      <alignment horizontal="left" wrapText="1"/>
    </xf>
    <xf numFmtId="0" fontId="20" fillId="0" borderId="1" xfId="0" applyNumberFormat="1" applyFont="1" applyFill="1" applyBorder="1" applyAlignment="1">
      <alignment vertical="justify"/>
    </xf>
    <xf numFmtId="0" fontId="20" fillId="0" borderId="0" xfId="0" applyNumberFormat="1" applyFont="1" applyFill="1" applyAlignment="1">
      <alignment wrapText="1"/>
    </xf>
    <xf numFmtId="0" fontId="20" fillId="0" borderId="2" xfId="0" applyNumberFormat="1" applyFont="1" applyFill="1" applyBorder="1" applyAlignment="1">
      <alignment vertical="justify" wrapText="1"/>
    </xf>
    <xf numFmtId="0" fontId="21" fillId="0" borderId="1" xfId="0" applyNumberFormat="1" applyFont="1" applyFill="1" applyBorder="1" applyAlignment="1">
      <alignment horizontal="left" vertical="justify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vertical="justify" wrapText="1"/>
    </xf>
    <xf numFmtId="0" fontId="21" fillId="0" borderId="1" xfId="0" applyNumberFormat="1" applyFont="1" applyFill="1" applyBorder="1" applyAlignment="1">
      <alignment wrapText="1"/>
    </xf>
    <xf numFmtId="0" fontId="20" fillId="0" borderId="0" xfId="0" applyNumberFormat="1" applyFont="1" applyAlignment="1">
      <alignment wrapText="1"/>
    </xf>
    <xf numFmtId="0" fontId="20" fillId="0" borderId="1" xfId="0" applyNumberFormat="1" applyFont="1" applyBorder="1" applyAlignment="1">
      <alignment wrapText="1"/>
    </xf>
    <xf numFmtId="0" fontId="21" fillId="0" borderId="1" xfId="0" applyNumberFormat="1" applyFont="1" applyFill="1" applyBorder="1" applyAlignment="1">
      <alignment horizontal="left" wrapText="1"/>
    </xf>
    <xf numFmtId="0" fontId="21" fillId="0" borderId="1" xfId="0" applyNumberFormat="1" applyFont="1" applyFill="1" applyBorder="1" applyAlignment="1">
      <alignment vertical="justify"/>
    </xf>
    <xf numFmtId="49" fontId="29" fillId="0" borderId="1" xfId="0" applyNumberFormat="1" applyFont="1" applyFill="1" applyBorder="1" applyAlignment="1">
      <alignment horizontal="center" vertical="top" wrapText="1"/>
    </xf>
    <xf numFmtId="49" fontId="31" fillId="0" borderId="1" xfId="0" applyNumberFormat="1" applyFont="1" applyFill="1" applyBorder="1" applyAlignment="1">
      <alignment horizontal="center" vertical="top"/>
    </xf>
    <xf numFmtId="0" fontId="20" fillId="0" borderId="0" xfId="0" applyNumberFormat="1" applyFont="1" applyFill="1" applyBorder="1" applyAlignment="1">
      <alignment vertical="justify" wrapText="1"/>
    </xf>
    <xf numFmtId="0" fontId="10" fillId="0" borderId="5" xfId="0" applyFont="1" applyBorder="1"/>
    <xf numFmtId="49" fontId="29" fillId="0" borderId="1" xfId="0" applyNumberFormat="1" applyFont="1" applyFill="1" applyBorder="1" applyAlignment="1">
      <alignment horizontal="center" vertical="top"/>
    </xf>
    <xf numFmtId="49" fontId="29" fillId="0" borderId="1" xfId="0" applyNumberFormat="1" applyFont="1" applyFill="1" applyBorder="1" applyAlignment="1">
      <alignment horizontal="center" vertical="justify"/>
    </xf>
    <xf numFmtId="0" fontId="2" fillId="0" borderId="0" xfId="0" applyFont="1" applyFill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/>
    </xf>
    <xf numFmtId="0" fontId="11" fillId="2" borderId="0" xfId="0" applyNumberFormat="1" applyFont="1" applyFill="1"/>
    <xf numFmtId="0" fontId="11" fillId="2" borderId="0" xfId="0" applyNumberFormat="1" applyFont="1" applyFill="1" applyAlignment="1">
      <alignment horizontal="right" vertical="justify"/>
    </xf>
    <xf numFmtId="0" fontId="27" fillId="2" borderId="0" xfId="0" applyNumberFormat="1" applyFont="1" applyFill="1"/>
    <xf numFmtId="49" fontId="26" fillId="2" borderId="0" xfId="0" applyNumberFormat="1" applyFont="1" applyFill="1" applyAlignment="1">
      <alignment horizontal="center" vertical="justify"/>
    </xf>
    <xf numFmtId="0" fontId="13" fillId="2" borderId="1" xfId="0" applyNumberFormat="1" applyFont="1" applyFill="1" applyBorder="1" applyAlignment="1">
      <alignment horizontal="left" vertical="justify"/>
    </xf>
    <xf numFmtId="49" fontId="15" fillId="2" borderId="1" xfId="0" applyNumberFormat="1" applyFont="1" applyFill="1" applyBorder="1" applyAlignment="1">
      <alignment horizontal="center" vertical="justify"/>
    </xf>
    <xf numFmtId="49" fontId="11" fillId="2" borderId="1" xfId="0" applyNumberFormat="1" applyFont="1" applyFill="1" applyBorder="1" applyAlignment="1">
      <alignment horizontal="center" vertical="justify"/>
    </xf>
    <xf numFmtId="0" fontId="21" fillId="2" borderId="1" xfId="0" applyNumberFormat="1" applyFont="1" applyFill="1" applyBorder="1" applyAlignment="1">
      <alignment horizontal="right" vertical="justify" wrapText="1"/>
    </xf>
    <xf numFmtId="0" fontId="23" fillId="2" borderId="1" xfId="0" applyNumberFormat="1" applyFont="1" applyFill="1" applyBorder="1" applyAlignment="1">
      <alignment horizontal="right" vertical="justify" wrapText="1"/>
    </xf>
    <xf numFmtId="0" fontId="20" fillId="2" borderId="1" xfId="0" applyNumberFormat="1" applyFont="1" applyFill="1" applyBorder="1" applyAlignment="1">
      <alignment horizontal="left" vertical="justify"/>
    </xf>
    <xf numFmtId="0" fontId="20" fillId="2" borderId="1" xfId="0" applyNumberFormat="1" applyFont="1" applyFill="1" applyBorder="1" applyAlignment="1">
      <alignment horizontal="left" vertical="justify" wrapText="1"/>
    </xf>
    <xf numFmtId="0" fontId="20" fillId="2" borderId="1" xfId="0" applyNumberFormat="1" applyFont="1" applyFill="1" applyBorder="1" applyAlignment="1">
      <alignment vertical="justify" wrapText="1"/>
    </xf>
    <xf numFmtId="0" fontId="21" fillId="2" borderId="1" xfId="0" applyNumberFormat="1" applyFont="1" applyFill="1" applyBorder="1" applyAlignment="1">
      <alignment horizontal="left" vertical="justify"/>
    </xf>
    <xf numFmtId="0" fontId="20" fillId="2" borderId="1" xfId="0" applyNumberFormat="1" applyFont="1" applyFill="1" applyBorder="1" applyAlignment="1">
      <alignment wrapText="1"/>
    </xf>
    <xf numFmtId="0" fontId="23" fillId="2" borderId="1" xfId="0" applyNumberFormat="1" applyFont="1" applyFill="1" applyBorder="1" applyAlignment="1">
      <alignment horizontal="left" vertical="justify" wrapText="1"/>
    </xf>
    <xf numFmtId="0" fontId="28" fillId="2" borderId="1" xfId="0" applyFont="1" applyFill="1" applyBorder="1" applyAlignment="1">
      <alignment horizontal="right"/>
    </xf>
    <xf numFmtId="0" fontId="20" fillId="2" borderId="0" xfId="0" applyNumberFormat="1" applyFont="1" applyFill="1"/>
    <xf numFmtId="0" fontId="33" fillId="0" borderId="1" xfId="0" applyNumberFormat="1" applyFont="1" applyFill="1" applyBorder="1" applyAlignment="1">
      <alignment vertical="justify" wrapText="1"/>
    </xf>
    <xf numFmtId="49" fontId="11" fillId="0" borderId="1" xfId="0" applyNumberFormat="1" applyFont="1" applyFill="1" applyBorder="1" applyAlignment="1">
      <alignment horizontal="center" vertical="top" wrapText="1"/>
    </xf>
    <xf numFmtId="49" fontId="11" fillId="0" borderId="1" xfId="0" applyNumberFormat="1" applyFont="1" applyFill="1" applyBorder="1" applyAlignment="1">
      <alignment horizontal="center" vertical="top"/>
    </xf>
    <xf numFmtId="0" fontId="0" fillId="0" borderId="0" xfId="0" applyFont="1"/>
    <xf numFmtId="0" fontId="0" fillId="2" borderId="1" xfId="0" applyFont="1" applyFill="1" applyBorder="1"/>
    <xf numFmtId="166" fontId="0" fillId="2" borderId="1" xfId="0" applyNumberFormat="1" applyFont="1" applyFill="1" applyBorder="1" applyAlignment="1"/>
    <xf numFmtId="168" fontId="25" fillId="2" borderId="1" xfId="0" applyNumberFormat="1" applyFont="1" applyFill="1" applyBorder="1" applyAlignment="1">
      <alignment vertical="justify"/>
    </xf>
    <xf numFmtId="49" fontId="7" fillId="2" borderId="1" xfId="0" applyNumberFormat="1" applyFont="1" applyFill="1" applyBorder="1" applyAlignment="1">
      <alignment vertical="justify" wrapText="1"/>
    </xf>
    <xf numFmtId="0" fontId="17" fillId="2" borderId="1" xfId="0" applyFont="1" applyFill="1" applyBorder="1" applyAlignment="1">
      <alignment horizontal="right" vertical="top"/>
    </xf>
    <xf numFmtId="49" fontId="17" fillId="2" borderId="1" xfId="0" applyNumberFormat="1" applyFont="1" applyFill="1" applyBorder="1" applyAlignment="1">
      <alignment horizontal="center" vertical="justify"/>
    </xf>
    <xf numFmtId="49" fontId="17" fillId="2" borderId="1" xfId="0" applyNumberFormat="1" applyFont="1" applyFill="1" applyBorder="1" applyAlignment="1">
      <alignment horizontal="center" vertical="top" wrapText="1"/>
    </xf>
    <xf numFmtId="49" fontId="7" fillId="2" borderId="1" xfId="0" applyNumberFormat="1" applyFont="1" applyFill="1" applyBorder="1" applyAlignment="1">
      <alignment horizontal="left" vertical="justify" wrapText="1"/>
    </xf>
    <xf numFmtId="0" fontId="34" fillId="0" borderId="1" xfId="0" applyNumberFormat="1" applyFont="1" applyFill="1" applyBorder="1" applyAlignment="1">
      <alignment vertical="justify" wrapText="1"/>
    </xf>
    <xf numFmtId="49" fontId="35" fillId="0" borderId="1" xfId="0" applyNumberFormat="1" applyFont="1" applyFill="1" applyBorder="1" applyAlignment="1">
      <alignment horizontal="center" vertical="top" wrapText="1"/>
    </xf>
    <xf numFmtId="0" fontId="34" fillId="0" borderId="1" xfId="0" applyNumberFormat="1" applyFont="1" applyFill="1" applyBorder="1" applyAlignment="1">
      <alignment horizontal="left" vertical="justify" wrapText="1"/>
    </xf>
    <xf numFmtId="168" fontId="11" fillId="2" borderId="1" xfId="0" applyNumberFormat="1" applyFont="1" applyFill="1" applyBorder="1" applyAlignment="1">
      <alignment vertical="justify"/>
    </xf>
    <xf numFmtId="168" fontId="12" fillId="2" borderId="1" xfId="0" applyNumberFormat="1" applyFont="1" applyFill="1" applyBorder="1" applyAlignment="1">
      <alignment vertical="justify"/>
    </xf>
    <xf numFmtId="167" fontId="11" fillId="2" borderId="0" xfId="0" applyNumberFormat="1" applyFont="1" applyFill="1" applyAlignment="1">
      <alignment vertical="justify"/>
    </xf>
    <xf numFmtId="0" fontId="11" fillId="2" borderId="0" xfId="0" applyFont="1" applyFill="1" applyAlignment="1">
      <alignment horizontal="right"/>
    </xf>
    <xf numFmtId="165" fontId="11" fillId="2" borderId="0" xfId="0" applyNumberFormat="1" applyFont="1" applyFill="1" applyAlignment="1">
      <alignment horizontal="right" vertical="justify"/>
    </xf>
    <xf numFmtId="0" fontId="0" fillId="2" borderId="0" xfId="0" applyFont="1" applyFill="1"/>
    <xf numFmtId="168" fontId="0" fillId="2" borderId="0" xfId="0" applyNumberFormat="1" applyFont="1" applyFill="1"/>
    <xf numFmtId="0" fontId="11" fillId="2" borderId="0" xfId="0" applyFont="1" applyFill="1" applyAlignment="1">
      <alignment horizontal="center"/>
    </xf>
    <xf numFmtId="0" fontId="11" fillId="2" borderId="0" xfId="0" applyFont="1" applyFill="1"/>
    <xf numFmtId="0" fontId="26" fillId="2" borderId="0" xfId="0" applyFont="1" applyFill="1" applyAlignment="1">
      <alignment horizontal="right" vertical="top"/>
    </xf>
    <xf numFmtId="49" fontId="26" fillId="2" borderId="0" xfId="0" applyNumberFormat="1" applyFont="1" applyFill="1" applyAlignment="1">
      <alignment horizontal="right" vertical="top"/>
    </xf>
    <xf numFmtId="49" fontId="26" fillId="2" borderId="0" xfId="0" applyNumberFormat="1" applyFont="1" applyFill="1" applyAlignment="1">
      <alignment horizontal="center"/>
    </xf>
    <xf numFmtId="0" fontId="15" fillId="2" borderId="1" xfId="0" applyFont="1" applyFill="1" applyBorder="1" applyAlignment="1">
      <alignment horizontal="left" vertical="justify"/>
    </xf>
    <xf numFmtId="0" fontId="15" fillId="2" borderId="1" xfId="0" applyFont="1" applyFill="1" applyBorder="1" applyAlignment="1">
      <alignment horizontal="right" vertical="top"/>
    </xf>
    <xf numFmtId="49" fontId="15" fillId="2" borderId="1" xfId="0" applyNumberFormat="1" applyFont="1" applyFill="1" applyBorder="1" applyAlignment="1">
      <alignment horizontal="center" vertical="top"/>
    </xf>
    <xf numFmtId="49" fontId="15" fillId="2" borderId="1" xfId="0" applyNumberFormat="1" applyFont="1" applyFill="1" applyBorder="1" applyAlignment="1">
      <alignment horizontal="center"/>
    </xf>
    <xf numFmtId="168" fontId="25" fillId="2" borderId="4" xfId="0" applyNumberFormat="1" applyFont="1" applyFill="1" applyBorder="1" applyAlignment="1">
      <alignment vertical="justify"/>
    </xf>
    <xf numFmtId="0" fontId="7" fillId="2" borderId="1" xfId="0" applyFont="1" applyFill="1" applyBorder="1" applyAlignment="1">
      <alignment horizontal="left" vertical="justify"/>
    </xf>
    <xf numFmtId="49" fontId="17" fillId="2" borderId="1" xfId="0" applyNumberFormat="1" applyFont="1" applyFill="1" applyBorder="1" applyAlignment="1">
      <alignment horizontal="center" vertical="top"/>
    </xf>
    <xf numFmtId="49" fontId="1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vertical="justify" wrapText="1"/>
    </xf>
    <xf numFmtId="0" fontId="7" fillId="2" borderId="1" xfId="0" applyFont="1" applyFill="1" applyBorder="1" applyAlignment="1">
      <alignment horizontal="left" vertical="justify" wrapText="1"/>
    </xf>
    <xf numFmtId="0" fontId="20" fillId="2" borderId="1" xfId="0" applyNumberFormat="1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wrapText="1"/>
    </xf>
    <xf numFmtId="0" fontId="20" fillId="2" borderId="1" xfId="0" applyNumberFormat="1" applyFont="1" applyFill="1" applyBorder="1" applyAlignment="1">
      <alignment vertical="justify"/>
    </xf>
    <xf numFmtId="0" fontId="7" fillId="2" borderId="1" xfId="0" applyFont="1" applyFill="1" applyBorder="1" applyAlignment="1">
      <alignment vertical="justify"/>
    </xf>
    <xf numFmtId="0" fontId="0" fillId="2" borderId="1" xfId="0" applyFont="1" applyFill="1" applyBorder="1" applyAlignment="1">
      <alignment vertical="justify" wrapText="1"/>
    </xf>
    <xf numFmtId="49" fontId="17" fillId="2" borderId="1" xfId="0" applyNumberFormat="1" applyFont="1" applyFill="1" applyBorder="1" applyAlignment="1">
      <alignment horizontal="right" vertical="top"/>
    </xf>
    <xf numFmtId="0" fontId="20" fillId="2" borderId="1" xfId="0" applyNumberFormat="1" applyFont="1" applyFill="1" applyBorder="1" applyAlignment="1">
      <alignment horizontal="left" wrapText="1"/>
    </xf>
    <xf numFmtId="0" fontId="17" fillId="2" borderId="1" xfId="0" applyFont="1" applyFill="1" applyBorder="1" applyAlignment="1">
      <alignment horizontal="center" vertical="top"/>
    </xf>
    <xf numFmtId="49" fontId="0" fillId="2" borderId="1" xfId="0" applyNumberFormat="1" applyFont="1" applyFill="1" applyBorder="1" applyAlignment="1">
      <alignment vertical="justify" wrapText="1"/>
    </xf>
    <xf numFmtId="0" fontId="17" fillId="2" borderId="1" xfId="0" applyFont="1" applyFill="1" applyBorder="1" applyAlignment="1">
      <alignment horizontal="right" vertical="justify"/>
    </xf>
    <xf numFmtId="49" fontId="17" fillId="2" borderId="1" xfId="0" applyNumberFormat="1" applyFont="1" applyFill="1" applyBorder="1" applyAlignment="1">
      <alignment vertical="justify"/>
    </xf>
    <xf numFmtId="0" fontId="7" fillId="2" borderId="1" xfId="0" applyFont="1" applyFill="1" applyBorder="1" applyAlignment="1">
      <alignment horizontal="left" wrapText="1"/>
    </xf>
    <xf numFmtId="0" fontId="0" fillId="2" borderId="1" xfId="0" applyFont="1" applyFill="1" applyBorder="1" applyAlignment="1">
      <alignment horizontal="left" vertical="justify"/>
    </xf>
    <xf numFmtId="49" fontId="17" fillId="2" borderId="1" xfId="0" applyNumberFormat="1" applyFont="1" applyFill="1" applyBorder="1" applyAlignment="1">
      <alignment horizontal="right" vertical="justify"/>
    </xf>
    <xf numFmtId="0" fontId="20" fillId="2" borderId="0" xfId="0" applyNumberFormat="1" applyFont="1" applyFill="1" applyAlignment="1">
      <alignment wrapText="1"/>
    </xf>
    <xf numFmtId="0" fontId="19" fillId="2" borderId="1" xfId="0" applyFont="1" applyFill="1" applyBorder="1" applyAlignment="1">
      <alignment horizontal="right" vertical="top"/>
    </xf>
    <xf numFmtId="0" fontId="5" fillId="2" borderId="1" xfId="0" applyFont="1" applyFill="1" applyBorder="1" applyAlignment="1">
      <alignment horizontal="left" vertical="justify"/>
    </xf>
    <xf numFmtId="0" fontId="18" fillId="2" borderId="1" xfId="0" applyFont="1" applyFill="1" applyBorder="1" applyAlignment="1">
      <alignment horizontal="right" vertical="justify"/>
    </xf>
    <xf numFmtId="49" fontId="18" fillId="2" borderId="1" xfId="0" applyNumberFormat="1" applyFont="1" applyFill="1" applyBorder="1" applyAlignment="1">
      <alignment horizontal="center" vertical="justify"/>
    </xf>
    <xf numFmtId="0" fontId="3" fillId="2" borderId="1" xfId="0" applyFont="1" applyFill="1" applyBorder="1" applyAlignment="1">
      <alignment horizontal="center" vertical="justify"/>
    </xf>
    <xf numFmtId="0" fontId="19" fillId="2" borderId="1" xfId="0" applyFont="1" applyFill="1" applyBorder="1" applyAlignment="1">
      <alignment horizontal="right" vertical="justify"/>
    </xf>
    <xf numFmtId="49" fontId="19" fillId="2" borderId="1" xfId="0" applyNumberFormat="1" applyFont="1" applyFill="1" applyBorder="1" applyAlignment="1">
      <alignment horizontal="center" vertical="justify"/>
    </xf>
    <xf numFmtId="0" fontId="20" fillId="2" borderId="2" xfId="0" applyNumberFormat="1" applyFont="1" applyFill="1" applyBorder="1" applyAlignment="1">
      <alignment vertical="justify" wrapText="1"/>
    </xf>
    <xf numFmtId="0" fontId="36" fillId="2" borderId="0" xfId="0" applyFont="1" applyFill="1"/>
    <xf numFmtId="49" fontId="19" fillId="2" borderId="1" xfId="0" applyNumberFormat="1" applyFont="1" applyFill="1" applyBorder="1" applyAlignment="1">
      <alignment horizontal="center" vertical="top" wrapText="1"/>
    </xf>
    <xf numFmtId="49" fontId="17" fillId="2" borderId="1" xfId="0" applyNumberFormat="1" applyFont="1" applyFill="1" applyBorder="1" applyAlignment="1">
      <alignment horizontal="center" vertical="justify" wrapText="1"/>
    </xf>
    <xf numFmtId="0" fontId="17" fillId="2" borderId="1" xfId="0" applyFont="1" applyFill="1" applyBorder="1" applyAlignment="1">
      <alignment horizontal="center"/>
    </xf>
    <xf numFmtId="49" fontId="19" fillId="2" borderId="1" xfId="0" applyNumberFormat="1" applyFont="1" applyFill="1" applyBorder="1" applyAlignment="1">
      <alignment vertical="justify"/>
    </xf>
    <xf numFmtId="0" fontId="21" fillId="2" borderId="1" xfId="0" applyNumberFormat="1" applyFont="1" applyFill="1" applyBorder="1" applyAlignment="1">
      <alignment horizontal="left" vertical="justify" wrapText="1"/>
    </xf>
    <xf numFmtId="49" fontId="3" fillId="2" borderId="1" xfId="0" applyNumberFormat="1" applyFont="1" applyFill="1" applyBorder="1" applyAlignment="1">
      <alignment horizontal="center" vertical="justify" wrapText="1"/>
    </xf>
    <xf numFmtId="49" fontId="15" fillId="2" borderId="1" xfId="0" applyNumberFormat="1" applyFont="1" applyFill="1" applyBorder="1" applyAlignment="1">
      <alignment horizontal="center" vertical="justify" wrapText="1"/>
    </xf>
    <xf numFmtId="0" fontId="11" fillId="2" borderId="1" xfId="0" applyFont="1" applyFill="1" applyBorder="1" applyAlignment="1">
      <alignment wrapText="1"/>
    </xf>
    <xf numFmtId="49" fontId="11" fillId="2" borderId="1" xfId="0" applyNumberFormat="1" applyFont="1" applyFill="1" applyBorder="1" applyAlignment="1">
      <alignment vertical="justify" wrapText="1"/>
    </xf>
    <xf numFmtId="0" fontId="11" fillId="2" borderId="1" xfId="0" applyFont="1" applyFill="1" applyBorder="1" applyAlignment="1">
      <alignment vertical="justify"/>
    </xf>
    <xf numFmtId="0" fontId="17" fillId="2" borderId="1" xfId="0" applyFont="1" applyFill="1" applyBorder="1" applyAlignment="1">
      <alignment vertical="justify" wrapText="1"/>
    </xf>
    <xf numFmtId="0" fontId="21" fillId="2" borderId="1" xfId="0" applyNumberFormat="1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49" fontId="18" fillId="2" borderId="1" xfId="0" applyNumberFormat="1" applyFont="1" applyFill="1" applyBorder="1" applyAlignment="1">
      <alignment horizontal="center" vertical="top"/>
    </xf>
    <xf numFmtId="49" fontId="18" fillId="2" borderId="1" xfId="0" applyNumberFormat="1" applyFont="1" applyFill="1" applyBorder="1" applyAlignment="1">
      <alignment horizontal="center"/>
    </xf>
    <xf numFmtId="0" fontId="0" fillId="2" borderId="0" xfId="0" applyFont="1" applyFill="1" applyAlignment="1">
      <alignment horizontal="right"/>
    </xf>
    <xf numFmtId="0" fontId="0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 vertical="top"/>
    </xf>
    <xf numFmtId="49" fontId="2" fillId="2" borderId="0" xfId="0" applyNumberFormat="1" applyFont="1" applyFill="1" applyAlignment="1">
      <alignment horizontal="right" vertical="top"/>
    </xf>
    <xf numFmtId="49" fontId="2" fillId="2" borderId="0" xfId="0" applyNumberFormat="1" applyFont="1" applyFill="1" applyAlignment="1">
      <alignment horizontal="center"/>
    </xf>
    <xf numFmtId="49" fontId="38" fillId="0" borderId="1" xfId="0" applyNumberFormat="1" applyFont="1" applyFill="1" applyBorder="1" applyAlignment="1">
      <alignment horizontal="center" vertical="justify"/>
    </xf>
    <xf numFmtId="0" fontId="20" fillId="3" borderId="1" xfId="0" applyNumberFormat="1" applyFont="1" applyFill="1" applyBorder="1" applyAlignment="1">
      <alignment horizontal="left" vertical="justify"/>
    </xf>
    <xf numFmtId="49" fontId="11" fillId="3" borderId="1" xfId="0" applyNumberFormat="1" applyFont="1" applyFill="1" applyBorder="1" applyAlignment="1">
      <alignment horizontal="center" vertical="justify"/>
    </xf>
    <xf numFmtId="0" fontId="20" fillId="3" borderId="1" xfId="0" applyNumberFormat="1" applyFont="1" applyFill="1" applyBorder="1" applyAlignment="1">
      <alignment horizontal="left" vertical="justify" wrapText="1"/>
    </xf>
    <xf numFmtId="0" fontId="37" fillId="2" borderId="1" xfId="0" applyNumberFormat="1" applyFont="1" applyFill="1" applyBorder="1" applyAlignment="1">
      <alignment horizontal="left" vertical="justify" wrapText="1"/>
    </xf>
    <xf numFmtId="49" fontId="38" fillId="2" borderId="1" xfId="0" applyNumberFormat="1" applyFont="1" applyFill="1" applyBorder="1" applyAlignment="1">
      <alignment horizontal="center" vertical="top" wrapText="1"/>
    </xf>
    <xf numFmtId="49" fontId="38" fillId="2" borderId="1" xfId="0" applyNumberFormat="1" applyFont="1" applyFill="1" applyBorder="1" applyAlignment="1">
      <alignment horizontal="center" vertical="justify"/>
    </xf>
    <xf numFmtId="0" fontId="20" fillId="3" borderId="1" xfId="0" applyNumberFormat="1" applyFont="1" applyFill="1" applyBorder="1" applyAlignment="1">
      <alignment vertical="justify" wrapText="1"/>
    </xf>
    <xf numFmtId="49" fontId="11" fillId="3" borderId="1" xfId="0" applyNumberFormat="1" applyFont="1" applyFill="1" applyBorder="1" applyAlignment="1">
      <alignment horizontal="center" vertical="top" wrapText="1"/>
    </xf>
    <xf numFmtId="0" fontId="0" fillId="2" borderId="0" xfId="0" applyFont="1" applyFill="1"/>
    <xf numFmtId="49" fontId="38" fillId="0" borderId="1" xfId="0" applyNumberFormat="1" applyFont="1" applyFill="1" applyBorder="1" applyAlignment="1">
      <alignment horizontal="center" vertical="top" wrapText="1"/>
    </xf>
    <xf numFmtId="49" fontId="17" fillId="3" borderId="1" xfId="0" applyNumberFormat="1" applyFont="1" applyFill="1" applyBorder="1" applyAlignment="1">
      <alignment horizontal="center" vertical="top" wrapText="1"/>
    </xf>
    <xf numFmtId="0" fontId="0" fillId="2" borderId="0" xfId="0" applyFont="1" applyFill="1"/>
    <xf numFmtId="0" fontId="0" fillId="2" borderId="0" xfId="0" applyFont="1" applyFill="1"/>
    <xf numFmtId="0" fontId="40" fillId="2" borderId="1" xfId="0" applyNumberFormat="1" applyFont="1" applyFill="1" applyBorder="1" applyAlignment="1">
      <alignment horizontal="left" vertical="justify" wrapText="1"/>
    </xf>
    <xf numFmtId="0" fontId="41" fillId="2" borderId="1" xfId="0" applyFont="1" applyFill="1" applyBorder="1" applyAlignment="1">
      <alignment horizontal="right" vertical="top"/>
    </xf>
    <xf numFmtId="49" fontId="41" fillId="2" borderId="1" xfId="0" applyNumberFormat="1" applyFont="1" applyFill="1" applyBorder="1" applyAlignment="1">
      <alignment horizontal="center" vertical="justify"/>
    </xf>
    <xf numFmtId="49" fontId="41" fillId="2" borderId="1" xfId="0" applyNumberFormat="1" applyFont="1" applyFill="1" applyBorder="1" applyAlignment="1">
      <alignment horizontal="center" vertical="top" wrapText="1"/>
    </xf>
    <xf numFmtId="49" fontId="11" fillId="2" borderId="1" xfId="0" applyNumberFormat="1" applyFont="1" applyFill="1" applyBorder="1" applyAlignment="1">
      <alignment horizontal="center" vertical="top"/>
    </xf>
    <xf numFmtId="0" fontId="0" fillId="2" borderId="0" xfId="0" applyFont="1" applyFill="1"/>
    <xf numFmtId="49" fontId="11" fillId="2" borderId="1" xfId="0" applyNumberFormat="1" applyFont="1" applyFill="1" applyBorder="1" applyAlignment="1">
      <alignment horizontal="center" vertical="top" wrapText="1"/>
    </xf>
    <xf numFmtId="165" fontId="11" fillId="0" borderId="1" xfId="0" applyNumberFormat="1" applyFont="1" applyFill="1" applyBorder="1" applyAlignment="1">
      <alignment vertical="justify"/>
    </xf>
    <xf numFmtId="165" fontId="12" fillId="2" borderId="4" xfId="0" applyNumberFormat="1" applyFont="1" applyFill="1" applyBorder="1" applyAlignment="1">
      <alignment vertical="justify"/>
    </xf>
    <xf numFmtId="165" fontId="15" fillId="2" borderId="4" xfId="0" applyNumberFormat="1" applyFont="1" applyFill="1" applyBorder="1" applyAlignment="1">
      <alignment vertical="justify"/>
    </xf>
    <xf numFmtId="165" fontId="11" fillId="2" borderId="4" xfId="0" applyNumberFormat="1" applyFont="1" applyFill="1" applyBorder="1" applyAlignment="1">
      <alignment vertical="justify"/>
    </xf>
    <xf numFmtId="165" fontId="11" fillId="3" borderId="4" xfId="0" applyNumberFormat="1" applyFont="1" applyFill="1" applyBorder="1" applyAlignment="1">
      <alignment vertical="justify"/>
    </xf>
    <xf numFmtId="165" fontId="11" fillId="0" borderId="4" xfId="0" applyNumberFormat="1" applyFont="1" applyFill="1" applyBorder="1" applyAlignment="1">
      <alignment vertical="justify"/>
    </xf>
    <xf numFmtId="165" fontId="15" fillId="2" borderId="1" xfId="0" applyNumberFormat="1" applyFont="1" applyFill="1" applyBorder="1" applyAlignment="1">
      <alignment vertical="justify"/>
    </xf>
    <xf numFmtId="165" fontId="11" fillId="2" borderId="1" xfId="0" applyNumberFormat="1" applyFont="1" applyFill="1" applyBorder="1" applyAlignment="1">
      <alignment vertical="justify"/>
    </xf>
    <xf numFmtId="165" fontId="11" fillId="2" borderId="0" xfId="0" applyNumberFormat="1" applyFont="1" applyFill="1" applyAlignment="1">
      <alignment horizontal="right" vertical="justify"/>
    </xf>
    <xf numFmtId="0" fontId="11" fillId="2" borderId="0" xfId="0" applyFont="1" applyFill="1" applyAlignment="1">
      <alignment horizontal="right"/>
    </xf>
    <xf numFmtId="0" fontId="0" fillId="2" borderId="0" xfId="0" applyFont="1" applyFill="1"/>
    <xf numFmtId="165" fontId="0" fillId="0" borderId="0" xfId="0" applyNumberFormat="1" applyFill="1" applyAlignment="1">
      <alignment horizontal="right"/>
    </xf>
    <xf numFmtId="165" fontId="11" fillId="0" borderId="0" xfId="0" applyNumberFormat="1" applyFont="1" applyFill="1" applyAlignment="1">
      <alignment horizontal="right"/>
    </xf>
    <xf numFmtId="165" fontId="2" fillId="0" borderId="0" xfId="0" applyNumberFormat="1" applyFont="1" applyFill="1" applyAlignment="1"/>
    <xf numFmtId="165" fontId="9" fillId="0" borderId="0" xfId="0" applyNumberFormat="1" applyFont="1" applyFill="1" applyAlignment="1">
      <alignment horizontal="right"/>
    </xf>
    <xf numFmtId="165" fontId="24" fillId="0" borderId="0" xfId="0" applyNumberFormat="1" applyFont="1" applyFill="1" applyAlignment="1">
      <alignment horizontal="center"/>
    </xf>
    <xf numFmtId="165" fontId="24" fillId="0" borderId="0" xfId="0" applyNumberFormat="1" applyFont="1" applyFill="1"/>
    <xf numFmtId="0" fontId="0" fillId="2" borderId="0" xfId="0" applyFont="1" applyFill="1"/>
    <xf numFmtId="0" fontId="0" fillId="2" borderId="0" xfId="0" applyFont="1" applyFill="1"/>
    <xf numFmtId="49" fontId="42" fillId="0" borderId="6" xfId="0" applyNumberFormat="1" applyFont="1" applyBorder="1" applyAlignment="1">
      <alignment vertical="top" wrapText="1"/>
    </xf>
    <xf numFmtId="0" fontId="20" fillId="0" borderId="6" xfId="0" applyFont="1" applyBorder="1" applyAlignment="1">
      <alignment wrapText="1"/>
    </xf>
    <xf numFmtId="0" fontId="42" fillId="0" borderId="7" xfId="0" applyNumberFormat="1" applyFont="1" applyBorder="1" applyAlignment="1">
      <alignment vertical="top" wrapText="1"/>
    </xf>
    <xf numFmtId="0" fontId="20" fillId="0" borderId="7" xfId="0" applyFont="1" applyBorder="1" applyAlignment="1">
      <alignment wrapText="1"/>
    </xf>
    <xf numFmtId="168" fontId="3" fillId="2" borderId="0" xfId="0" applyNumberFormat="1" applyFont="1" applyFill="1"/>
    <xf numFmtId="0" fontId="20" fillId="0" borderId="0" xfId="0" applyFont="1" applyBorder="1" applyAlignment="1">
      <alignment wrapText="1"/>
    </xf>
    <xf numFmtId="165" fontId="12" fillId="2" borderId="1" xfId="0" applyNumberFormat="1" applyFont="1" applyFill="1" applyBorder="1" applyAlignment="1">
      <alignment horizontal="right"/>
    </xf>
    <xf numFmtId="0" fontId="23" fillId="2" borderId="0" xfId="0" applyFont="1" applyFill="1" applyBorder="1" applyAlignment="1">
      <alignment horizontal="right" wrapText="1"/>
    </xf>
    <xf numFmtId="0" fontId="0" fillId="2" borderId="0" xfId="0" applyFont="1" applyFill="1"/>
    <xf numFmtId="168" fontId="11" fillId="2" borderId="0" xfId="0" applyNumberFormat="1" applyFont="1" applyFill="1" applyAlignment="1">
      <alignment horizontal="right"/>
    </xf>
    <xf numFmtId="168" fontId="11" fillId="2" borderId="0" xfId="0" applyNumberFormat="1" applyFont="1" applyFill="1" applyAlignment="1">
      <alignment horizontal="center"/>
    </xf>
    <xf numFmtId="168" fontId="7" fillId="2" borderId="0" xfId="0" applyNumberFormat="1" applyFont="1" applyFill="1" applyAlignment="1">
      <alignment vertical="justify"/>
    </xf>
    <xf numFmtId="168" fontId="7" fillId="2" borderId="0" xfId="0" applyNumberFormat="1" applyFont="1" applyFill="1"/>
    <xf numFmtId="0" fontId="0" fillId="2" borderId="0" xfId="0" applyFont="1" applyFill="1"/>
    <xf numFmtId="0" fontId="0" fillId="2" borderId="0" xfId="0" applyFont="1" applyFill="1"/>
    <xf numFmtId="168" fontId="0" fillId="2" borderId="1" xfId="0" applyNumberFormat="1" applyFont="1" applyFill="1" applyBorder="1"/>
    <xf numFmtId="168" fontId="25" fillId="2" borderId="1" xfId="0" applyNumberFormat="1" applyFont="1" applyFill="1" applyBorder="1"/>
    <xf numFmtId="0" fontId="37" fillId="2" borderId="1" xfId="0" applyNumberFormat="1" applyFont="1" applyFill="1" applyBorder="1" applyAlignment="1">
      <alignment vertical="justify" wrapText="1"/>
    </xf>
    <xf numFmtId="0" fontId="37" fillId="2" borderId="1" xfId="0" applyNumberFormat="1" applyFont="1" applyFill="1" applyBorder="1" applyAlignment="1">
      <alignment horizontal="left" vertical="justify"/>
    </xf>
    <xf numFmtId="49" fontId="44" fillId="2" borderId="1" xfId="0" applyNumberFormat="1" applyFont="1" applyFill="1" applyBorder="1" applyAlignment="1">
      <alignment vertical="justify" wrapText="1"/>
    </xf>
    <xf numFmtId="49" fontId="38" fillId="2" borderId="1" xfId="0" applyNumberFormat="1" applyFont="1" applyFill="1" applyBorder="1" applyAlignment="1">
      <alignment vertical="justify"/>
    </xf>
    <xf numFmtId="49" fontId="38" fillId="2" borderId="1" xfId="0" applyNumberFormat="1" applyFont="1" applyFill="1" applyBorder="1" applyAlignment="1">
      <alignment horizontal="center" vertical="justify" wrapText="1"/>
    </xf>
    <xf numFmtId="168" fontId="45" fillId="2" borderId="1" xfId="0" applyNumberFormat="1" applyFont="1" applyFill="1" applyBorder="1" applyAlignment="1">
      <alignment vertical="justify"/>
    </xf>
    <xf numFmtId="0" fontId="44" fillId="0" borderId="0" xfId="0" applyFont="1"/>
    <xf numFmtId="0" fontId="44" fillId="2" borderId="0" xfId="0" applyFont="1" applyFill="1"/>
    <xf numFmtId="0" fontId="46" fillId="2" borderId="1" xfId="0" applyFont="1" applyFill="1" applyBorder="1" applyAlignment="1">
      <alignment horizontal="left" wrapText="1"/>
    </xf>
    <xf numFmtId="0" fontId="44" fillId="2" borderId="1" xfId="0" applyFont="1" applyFill="1" applyBorder="1" applyAlignment="1">
      <alignment vertical="justify" wrapText="1"/>
    </xf>
    <xf numFmtId="0" fontId="0" fillId="2" borderId="0" xfId="0" applyFont="1" applyFill="1"/>
    <xf numFmtId="0" fontId="47" fillId="2" borderId="0" xfId="0" applyNumberFormat="1" applyFont="1" applyFill="1" applyAlignment="1">
      <alignment wrapText="1"/>
    </xf>
    <xf numFmtId="49" fontId="48" fillId="2" borderId="1" xfId="0" applyNumberFormat="1" applyFont="1" applyFill="1" applyBorder="1" applyAlignment="1">
      <alignment vertical="justify" wrapText="1"/>
    </xf>
    <xf numFmtId="0" fontId="49" fillId="2" borderId="1" xfId="0" applyFont="1" applyFill="1" applyBorder="1" applyAlignment="1">
      <alignment horizontal="right" vertical="justify"/>
    </xf>
    <xf numFmtId="49" fontId="49" fillId="2" borderId="1" xfId="0" applyNumberFormat="1" applyFont="1" applyFill="1" applyBorder="1" applyAlignment="1">
      <alignment vertical="justify"/>
    </xf>
    <xf numFmtId="49" fontId="49" fillId="2" borderId="1" xfId="0" applyNumberFormat="1" applyFont="1" applyFill="1" applyBorder="1" applyAlignment="1">
      <alignment horizontal="center" vertical="justify"/>
    </xf>
    <xf numFmtId="168" fontId="50" fillId="2" borderId="1" xfId="0" applyNumberFormat="1" applyFont="1" applyFill="1" applyBorder="1" applyAlignment="1">
      <alignment vertical="justify"/>
    </xf>
    <xf numFmtId="0" fontId="48" fillId="0" borderId="0" xfId="0" applyFont="1"/>
    <xf numFmtId="0" fontId="48" fillId="2" borderId="0" xfId="0" applyFont="1" applyFill="1"/>
    <xf numFmtId="0" fontId="47" fillId="2" borderId="1" xfId="0" applyNumberFormat="1" applyFont="1" applyFill="1" applyBorder="1" applyAlignment="1">
      <alignment vertical="justify" wrapText="1"/>
    </xf>
    <xf numFmtId="49" fontId="49" fillId="2" borderId="1" xfId="0" applyNumberFormat="1" applyFont="1" applyFill="1" applyBorder="1" applyAlignment="1">
      <alignment horizontal="center" vertical="justify" wrapText="1"/>
    </xf>
    <xf numFmtId="49" fontId="51" fillId="2" borderId="1" xfId="0" applyNumberFormat="1" applyFont="1" applyFill="1" applyBorder="1" applyAlignment="1">
      <alignment vertical="justify" wrapText="1"/>
    </xf>
    <xf numFmtId="49" fontId="49" fillId="2" borderId="1" xfId="0" applyNumberFormat="1" applyFont="1" applyFill="1" applyBorder="1" applyAlignment="1">
      <alignment horizontal="center" vertical="top"/>
    </xf>
    <xf numFmtId="49" fontId="49" fillId="2" borderId="1" xfId="0" applyNumberFormat="1" applyFont="1" applyFill="1" applyBorder="1" applyAlignment="1">
      <alignment horizontal="center" vertical="top" wrapText="1"/>
    </xf>
    <xf numFmtId="49" fontId="51" fillId="2" borderId="1" xfId="0" applyNumberFormat="1" applyFont="1" applyFill="1" applyBorder="1" applyAlignment="1">
      <alignment horizontal="left" vertical="justify" wrapText="1"/>
    </xf>
    <xf numFmtId="0" fontId="49" fillId="2" borderId="1" xfId="0" applyFont="1" applyFill="1" applyBorder="1" applyAlignment="1">
      <alignment horizontal="right" vertical="top"/>
    </xf>
    <xf numFmtId="0" fontId="51" fillId="2" borderId="1" xfId="0" applyFont="1" applyFill="1" applyBorder="1" applyAlignment="1">
      <alignment vertical="justify" wrapText="1"/>
    </xf>
    <xf numFmtId="0" fontId="0" fillId="2" borderId="0" xfId="0" applyFont="1" applyFill="1"/>
    <xf numFmtId="0" fontId="46" fillId="2" borderId="1" xfId="0" applyFont="1" applyFill="1" applyBorder="1" applyAlignment="1">
      <alignment vertical="justify" wrapText="1"/>
    </xf>
    <xf numFmtId="0" fontId="38" fillId="2" borderId="1" xfId="0" applyFont="1" applyFill="1" applyBorder="1" applyAlignment="1">
      <alignment horizontal="right" vertical="justify"/>
    </xf>
    <xf numFmtId="49" fontId="46" fillId="2" borderId="1" xfId="0" applyNumberFormat="1" applyFont="1" applyFill="1" applyBorder="1" applyAlignment="1">
      <alignment vertical="justify" wrapText="1"/>
    </xf>
    <xf numFmtId="165" fontId="12" fillId="0" borderId="1" xfId="0" applyNumberFormat="1" applyFont="1" applyFill="1" applyBorder="1" applyAlignment="1">
      <alignment vertical="justify"/>
    </xf>
    <xf numFmtId="165" fontId="15" fillId="0" borderId="1" xfId="0" applyNumberFormat="1" applyFont="1" applyFill="1" applyBorder="1" applyAlignment="1">
      <alignment vertical="justify"/>
    </xf>
    <xf numFmtId="165" fontId="32" fillId="0" borderId="1" xfId="0" applyNumberFormat="1" applyFont="1" applyFill="1" applyBorder="1" applyAlignment="1">
      <alignment vertical="justify"/>
    </xf>
    <xf numFmtId="165" fontId="25" fillId="0" borderId="1" xfId="0" applyNumberFormat="1" applyFont="1" applyFill="1" applyBorder="1" applyAlignment="1">
      <alignment vertical="justify"/>
    </xf>
    <xf numFmtId="165" fontId="13" fillId="0" borderId="1" xfId="0" applyNumberFormat="1" applyFont="1" applyFill="1" applyBorder="1"/>
    <xf numFmtId="0" fontId="0" fillId="2" borderId="0" xfId="0" applyFont="1" applyFill="1"/>
    <xf numFmtId="0" fontId="11" fillId="0" borderId="0" xfId="0" applyFont="1" applyFill="1" applyAlignment="1">
      <alignment horizontal="right"/>
    </xf>
    <xf numFmtId="0" fontId="11" fillId="0" borderId="0" xfId="0" applyFont="1" applyFill="1" applyAlignment="1"/>
    <xf numFmtId="169" fontId="11" fillId="0" borderId="0" xfId="0" applyNumberFormat="1" applyFont="1" applyFill="1" applyAlignment="1">
      <alignment vertical="justify"/>
    </xf>
    <xf numFmtId="0" fontId="1" fillId="0" borderId="0" xfId="0" applyFont="1" applyFill="1"/>
    <xf numFmtId="170" fontId="11" fillId="0" borderId="0" xfId="0" applyNumberFormat="1" applyFont="1" applyFill="1" applyAlignment="1">
      <alignment vertical="justify"/>
    </xf>
    <xf numFmtId="171" fontId="11" fillId="0" borderId="0" xfId="0" applyNumberFormat="1" applyFont="1" applyFill="1" applyAlignment="1">
      <alignment vertical="justify"/>
    </xf>
    <xf numFmtId="0" fontId="11" fillId="0" borderId="0" xfId="0" applyFont="1" applyFill="1"/>
    <xf numFmtId="169" fontId="15" fillId="0" borderId="0" xfId="0" applyNumberFormat="1" applyFont="1" applyFill="1" applyAlignment="1">
      <alignment vertical="justify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right" vertical="center"/>
    </xf>
    <xf numFmtId="49" fontId="26" fillId="0" borderId="1" xfId="0" applyNumberFormat="1" applyFont="1" applyFill="1" applyBorder="1" applyAlignment="1">
      <alignment horizontal="center" vertical="center"/>
    </xf>
    <xf numFmtId="169" fontId="53" fillId="0" borderId="1" xfId="0" applyNumberFormat="1" applyFont="1" applyFill="1" applyBorder="1" applyAlignment="1">
      <alignment horizontal="center" vertical="justify" wrapText="1"/>
    </xf>
    <xf numFmtId="170" fontId="53" fillId="0" borderId="1" xfId="0" applyNumberFormat="1" applyFont="1" applyFill="1" applyBorder="1" applyAlignment="1">
      <alignment horizontal="center" vertical="justify" wrapText="1"/>
    </xf>
    <xf numFmtId="171" fontId="53" fillId="0" borderId="1" xfId="0" applyNumberFormat="1" applyFont="1" applyFill="1" applyBorder="1" applyAlignment="1">
      <alignment vertical="justify" wrapText="1"/>
    </xf>
    <xf numFmtId="0" fontId="5" fillId="0" borderId="0" xfId="0" applyFont="1" applyFill="1" applyAlignment="1">
      <alignment horizont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164" fontId="5" fillId="0" borderId="0" xfId="1" applyFont="1" applyFill="1" applyAlignment="1">
      <alignment horizontal="center"/>
    </xf>
    <xf numFmtId="0" fontId="11" fillId="0" borderId="0" xfId="0" applyFont="1" applyFill="1" applyAlignment="1">
      <alignment horizontal="right" vertical="justify"/>
    </xf>
    <xf numFmtId="0" fontId="11" fillId="0" borderId="0" xfId="0" applyFont="1" applyFill="1" applyAlignment="1">
      <alignment vertical="justify"/>
    </xf>
    <xf numFmtId="0" fontId="25" fillId="0" borderId="0" xfId="0" applyFont="1" applyFill="1" applyAlignment="1">
      <alignment horizontal="right" vertical="top" wrapText="1"/>
    </xf>
    <xf numFmtId="168" fontId="0" fillId="2" borderId="0" xfId="0" applyNumberFormat="1" applyFill="1" applyAlignment="1"/>
    <xf numFmtId="168" fontId="0" fillId="0" borderId="0" xfId="0" applyNumberFormat="1" applyAlignment="1"/>
    <xf numFmtId="0" fontId="30" fillId="2" borderId="0" xfId="0" applyFont="1" applyFill="1" applyAlignment="1">
      <alignment horizontal="center" vertical="center"/>
    </xf>
    <xf numFmtId="165" fontId="11" fillId="2" borderId="0" xfId="0" applyNumberFormat="1" applyFont="1" applyFill="1" applyAlignment="1">
      <alignment horizontal="right" vertical="justify"/>
    </xf>
    <xf numFmtId="0" fontId="11" fillId="2" borderId="0" xfId="0" applyFont="1" applyFill="1" applyAlignment="1">
      <alignment horizontal="right"/>
    </xf>
    <xf numFmtId="0" fontId="52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0" fillId="0" borderId="0" xfId="0" applyAlignment="1"/>
    <xf numFmtId="0" fontId="11" fillId="0" borderId="0" xfId="0" applyNumberFormat="1" applyFont="1" applyFill="1" applyAlignment="1">
      <alignment horizontal="right"/>
    </xf>
    <xf numFmtId="0" fontId="0" fillId="0" borderId="0" xfId="0" applyAlignment="1">
      <alignment horizontal="right"/>
    </xf>
    <xf numFmtId="170" fontId="11" fillId="0" borderId="1" xfId="0" applyNumberFormat="1" applyFont="1" applyBorder="1" applyAlignment="1">
      <alignment vertical="justify"/>
    </xf>
    <xf numFmtId="178" fontId="11" fillId="0" borderId="1" xfId="0" applyNumberFormat="1" applyFont="1" applyBorder="1" applyAlignment="1">
      <alignment vertical="justify"/>
    </xf>
    <xf numFmtId="170" fontId="15" fillId="0" borderId="1" xfId="0" applyNumberFormat="1" applyFont="1" applyBorder="1" applyAlignment="1">
      <alignment vertical="justify"/>
    </xf>
    <xf numFmtId="178" fontId="15" fillId="0" borderId="1" xfId="0" applyNumberFormat="1" applyFont="1" applyBorder="1" applyAlignment="1">
      <alignment vertical="justify"/>
    </xf>
    <xf numFmtId="0" fontId="30" fillId="0" borderId="0" xfId="0" applyFont="1" applyFill="1" applyAlignment="1">
      <alignment horizontal="center" vertical="center"/>
    </xf>
    <xf numFmtId="0" fontId="11" fillId="0" borderId="0" xfId="0" applyFont="1" applyFill="1" applyAlignment="1"/>
    <xf numFmtId="165" fontId="1" fillId="0" borderId="0" xfId="0" applyNumberFormat="1" applyFont="1" applyFill="1"/>
    <xf numFmtId="171" fontId="1" fillId="0" borderId="0" xfId="0" applyNumberFormat="1" applyFont="1" applyFill="1"/>
    <xf numFmtId="0" fontId="52" fillId="0" borderId="0" xfId="0" applyFont="1" applyFill="1" applyAlignment="1">
      <alignment horizontal="center" vertical="top"/>
    </xf>
    <xf numFmtId="0" fontId="15" fillId="0" borderId="0" xfId="0" applyFont="1" applyFill="1" applyAlignment="1"/>
    <xf numFmtId="0" fontId="3" fillId="0" borderId="0" xfId="0" applyFont="1" applyAlignment="1"/>
    <xf numFmtId="0" fontId="27" fillId="0" borderId="0" xfId="0" applyNumberFormat="1" applyFont="1" applyFill="1"/>
    <xf numFmtId="49" fontId="26" fillId="0" borderId="0" xfId="0" applyNumberFormat="1" applyFont="1" applyFill="1" applyAlignment="1">
      <alignment horizontal="center" vertical="justify"/>
    </xf>
    <xf numFmtId="167" fontId="11" fillId="0" borderId="0" xfId="0" applyNumberFormat="1" applyFont="1" applyFill="1" applyAlignment="1">
      <alignment horizontal="center"/>
    </xf>
    <xf numFmtId="0" fontId="27" fillId="0" borderId="3" xfId="0" applyNumberFormat="1" applyFont="1" applyFill="1" applyBorder="1" applyAlignment="1">
      <alignment horizontal="center" vertical="center" wrapText="1"/>
    </xf>
    <xf numFmtId="49" fontId="27" fillId="0" borderId="3" xfId="0" applyNumberFormat="1" applyFont="1" applyFill="1" applyBorder="1" applyAlignment="1">
      <alignment horizontal="center" vertical="justify"/>
    </xf>
    <xf numFmtId="167" fontId="53" fillId="0" borderId="1" xfId="0" applyNumberFormat="1" applyFont="1" applyFill="1" applyBorder="1" applyAlignment="1">
      <alignment horizontal="center" vertical="justify" wrapText="1"/>
    </xf>
    <xf numFmtId="165" fontId="53" fillId="0" borderId="1" xfId="0" applyNumberFormat="1" applyFont="1" applyFill="1" applyBorder="1" applyAlignment="1">
      <alignment horizontal="center" vertical="justify" wrapText="1"/>
    </xf>
    <xf numFmtId="0" fontId="53" fillId="0" borderId="1" xfId="0" applyFont="1" applyFill="1" applyBorder="1" applyAlignment="1">
      <alignment horizontal="center" vertical="justify" wrapText="1"/>
    </xf>
    <xf numFmtId="171" fontId="53" fillId="0" borderId="1" xfId="0" applyNumberFormat="1" applyFont="1" applyFill="1" applyBorder="1" applyAlignment="1">
      <alignment horizontal="center" vertical="justify" wrapText="1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X713"/>
  <sheetViews>
    <sheetView workbookViewId="0">
      <selection activeCell="A4" sqref="A4:I4"/>
    </sheetView>
  </sheetViews>
  <sheetFormatPr defaultRowHeight="15.75"/>
  <cols>
    <col min="1" max="1" width="48.28515625" style="39" customWidth="1"/>
    <col min="2" max="3" width="9.140625" style="28"/>
    <col min="4" max="4" width="15.42578125" style="28" customWidth="1"/>
    <col min="5" max="5" width="7.7109375" style="28" customWidth="1"/>
    <col min="6" max="6" width="25.42578125" style="201" customWidth="1"/>
    <col min="7" max="7" width="23.140625" style="30" customWidth="1"/>
    <col min="8" max="8" width="14.28515625" style="30" customWidth="1"/>
    <col min="9" max="9" width="13.85546875" style="30" customWidth="1"/>
    <col min="10" max="175" width="9.140625" style="30"/>
    <col min="176" max="16384" width="9.140625" style="26"/>
  </cols>
  <sheetData>
    <row r="1" spans="1:544" s="261" customFormat="1" ht="12.75" customHeight="1">
      <c r="A1" s="288" t="s">
        <v>1060</v>
      </c>
      <c r="B1" s="289"/>
      <c r="C1" s="289"/>
      <c r="D1" s="289"/>
      <c r="E1" s="289"/>
      <c r="F1" s="289"/>
      <c r="G1" s="289"/>
      <c r="H1" s="287"/>
      <c r="I1" s="287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</row>
    <row r="2" spans="1:544" s="261" customFormat="1" ht="12.75" customHeight="1">
      <c r="A2" s="288" t="s">
        <v>1066</v>
      </c>
      <c r="B2" s="289"/>
      <c r="C2" s="289"/>
      <c r="D2" s="289"/>
      <c r="E2" s="289"/>
      <c r="F2" s="289"/>
      <c r="G2" s="289"/>
      <c r="H2" s="287"/>
      <c r="I2" s="287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</row>
    <row r="3" spans="1:544" s="261" customFormat="1" ht="12.75" customHeight="1">
      <c r="A3" s="288" t="s">
        <v>1061</v>
      </c>
      <c r="B3" s="289"/>
      <c r="C3" s="289"/>
      <c r="D3" s="289"/>
      <c r="E3" s="289"/>
      <c r="F3" s="289"/>
      <c r="G3" s="289"/>
      <c r="H3" s="287"/>
      <c r="I3" s="287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</row>
    <row r="4" spans="1:544" s="261" customFormat="1" ht="12.75" customHeight="1">
      <c r="A4" s="288" t="s">
        <v>1067</v>
      </c>
      <c r="B4" s="289"/>
      <c r="C4" s="289"/>
      <c r="D4" s="289"/>
      <c r="E4" s="289"/>
      <c r="F4" s="289"/>
      <c r="G4" s="289"/>
      <c r="H4" s="287"/>
      <c r="I4" s="287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</row>
    <row r="5" spans="1:544" ht="15.75" hidden="1" customHeight="1">
      <c r="B5" s="27"/>
      <c r="C5" s="27"/>
      <c r="E5" s="27"/>
      <c r="F5" s="196" t="s">
        <v>645</v>
      </c>
    </row>
    <row r="6" spans="1:544" ht="15.75" hidden="1" customHeight="1">
      <c r="B6" s="27"/>
      <c r="C6" s="27"/>
      <c r="E6" s="27"/>
      <c r="F6" s="197" t="s">
        <v>602</v>
      </c>
    </row>
    <row r="7" spans="1:544" s="1" customFormat="1">
      <c r="A7" s="39"/>
      <c r="B7" s="5"/>
      <c r="C7" s="6"/>
      <c r="D7" s="62"/>
      <c r="E7" s="6"/>
      <c r="F7" s="198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</row>
    <row r="8" spans="1:544" s="4" customFormat="1">
      <c r="A8" s="275"/>
      <c r="B8" s="275"/>
      <c r="C8" s="275"/>
      <c r="D8" s="275"/>
      <c r="E8" s="275"/>
      <c r="F8" s="275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</row>
    <row r="9" spans="1:544" s="4" customFormat="1">
      <c r="A9" s="276" t="s">
        <v>1071</v>
      </c>
      <c r="B9" s="276"/>
      <c r="C9" s="276"/>
      <c r="D9" s="276"/>
      <c r="E9" s="276"/>
      <c r="F9" s="276"/>
      <c r="G9" s="287"/>
      <c r="H9" s="287"/>
      <c r="I9" s="287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</row>
    <row r="10" spans="1:544" s="4" customFormat="1">
      <c r="A10" s="272" t="s">
        <v>309</v>
      </c>
      <c r="B10" s="272"/>
      <c r="C10" s="272"/>
      <c r="D10" s="272"/>
      <c r="E10" s="272"/>
      <c r="F10" s="272"/>
      <c r="G10" s="287"/>
      <c r="H10" s="287"/>
      <c r="I10" s="287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</row>
    <row r="11" spans="1:544" s="4" customFormat="1">
      <c r="A11" s="272" t="s">
        <v>1072</v>
      </c>
      <c r="B11" s="272"/>
      <c r="C11" s="272"/>
      <c r="D11" s="272"/>
      <c r="E11" s="272"/>
      <c r="F11" s="272"/>
      <c r="G11" s="287"/>
      <c r="H11" s="287"/>
      <c r="I11" s="287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</row>
    <row r="12" spans="1:544" s="3" customFormat="1" ht="16.5">
      <c r="A12" s="39"/>
      <c r="B12" s="29"/>
      <c r="C12" s="29"/>
      <c r="D12" s="2"/>
      <c r="E12" s="2"/>
      <c r="G12" s="199" t="s">
        <v>331</v>
      </c>
      <c r="H12" s="59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</row>
    <row r="13" spans="1:544" ht="60">
      <c r="A13" s="49" t="s">
        <v>223</v>
      </c>
      <c r="B13" s="34" t="s">
        <v>222</v>
      </c>
      <c r="C13" s="34" t="s">
        <v>206</v>
      </c>
      <c r="D13" s="35" t="s">
        <v>207</v>
      </c>
      <c r="E13" s="35" t="s">
        <v>208</v>
      </c>
      <c r="F13" s="269" t="s">
        <v>1070</v>
      </c>
      <c r="G13" s="269" t="s">
        <v>1063</v>
      </c>
      <c r="H13" s="270" t="s">
        <v>1064</v>
      </c>
      <c r="I13" s="271" t="s">
        <v>1065</v>
      </c>
    </row>
    <row r="14" spans="1:544" s="7" customFormat="1" ht="16.5">
      <c r="A14" s="40" t="s">
        <v>333</v>
      </c>
      <c r="B14" s="18" t="s">
        <v>210</v>
      </c>
      <c r="C14" s="18"/>
      <c r="D14" s="19"/>
      <c r="E14" s="19"/>
      <c r="F14" s="252">
        <f>SUM(F15+F19+F25+F48+F68+F77+F80+F51)</f>
        <v>59367.299999999988</v>
      </c>
      <c r="G14" s="252">
        <f>SUM(G15+G19+G25+G48+G68+G77+G80+G51)</f>
        <v>9870.1</v>
      </c>
      <c r="H14" s="290">
        <f>SUM(G14/F14*100)</f>
        <v>16.62548237834633</v>
      </c>
      <c r="I14" s="291">
        <f>SUM(G14-F14)</f>
        <v>-49497.19999999999</v>
      </c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</row>
    <row r="15" spans="1:544" ht="47.25">
      <c r="A15" s="50" t="s">
        <v>23</v>
      </c>
      <c r="B15" s="8" t="s">
        <v>210</v>
      </c>
      <c r="C15" s="8" t="s">
        <v>211</v>
      </c>
      <c r="D15" s="9"/>
      <c r="E15" s="9"/>
      <c r="F15" s="253">
        <f>SUM(F16)</f>
        <v>2763.6</v>
      </c>
      <c r="G15" s="253">
        <f>SUM(G16)</f>
        <v>565</v>
      </c>
      <c r="H15" s="290">
        <f>SUM(G15/F15*100)</f>
        <v>20.444347951946735</v>
      </c>
      <c r="I15" s="291">
        <f>SUM(G15-F15)</f>
        <v>-2198.6</v>
      </c>
    </row>
    <row r="16" spans="1:544" s="7" customFormat="1" ht="47.25">
      <c r="A16" s="76" t="s">
        <v>1039</v>
      </c>
      <c r="B16" s="10" t="s">
        <v>210</v>
      </c>
      <c r="C16" s="10" t="s">
        <v>211</v>
      </c>
      <c r="D16" s="12" t="s">
        <v>33</v>
      </c>
      <c r="E16" s="11"/>
      <c r="F16" s="185">
        <f>SUM(F17:F18)</f>
        <v>2763.6</v>
      </c>
      <c r="G16" s="185">
        <f>SUM(G17:G18)</f>
        <v>565</v>
      </c>
      <c r="H16" s="290">
        <f t="shared" ref="H16:H79" si="0">SUM(G16/F16*100)</f>
        <v>20.444347951946735</v>
      </c>
      <c r="I16" s="291">
        <f t="shared" ref="I16:I79" si="1">SUM(G16-F16)</f>
        <v>-2198.6</v>
      </c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</row>
    <row r="17" spans="1:175" s="7" customFormat="1" ht="78.75">
      <c r="A17" s="24" t="s">
        <v>436</v>
      </c>
      <c r="B17" s="12" t="s">
        <v>210</v>
      </c>
      <c r="C17" s="12" t="s">
        <v>211</v>
      </c>
      <c r="D17" s="12" t="s">
        <v>33</v>
      </c>
      <c r="E17" s="12" t="s">
        <v>343</v>
      </c>
      <c r="F17" s="185">
        <f>SUM('не брать'!H20)</f>
        <v>2763.6</v>
      </c>
      <c r="G17" s="185">
        <f>SUM('не брать'!I20)</f>
        <v>565</v>
      </c>
      <c r="H17" s="290">
        <f t="shared" si="0"/>
        <v>20.444347951946735</v>
      </c>
      <c r="I17" s="291">
        <f t="shared" si="1"/>
        <v>-2198.6</v>
      </c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</row>
    <row r="18" spans="1:175" s="7" customFormat="1" ht="31.5" hidden="1">
      <c r="A18" s="24" t="s">
        <v>437</v>
      </c>
      <c r="B18" s="12" t="s">
        <v>210</v>
      </c>
      <c r="C18" s="12" t="s">
        <v>211</v>
      </c>
      <c r="D18" s="12" t="s">
        <v>33</v>
      </c>
      <c r="E18" s="12" t="s">
        <v>438</v>
      </c>
      <c r="F18" s="185">
        <f>SUM('не брать'!H21)</f>
        <v>0</v>
      </c>
      <c r="G18" s="185">
        <f>SUM('не брать'!I21)</f>
        <v>0</v>
      </c>
      <c r="H18" s="290" t="e">
        <f t="shared" si="0"/>
        <v>#DIV/0!</v>
      </c>
      <c r="I18" s="291">
        <f t="shared" si="1"/>
        <v>0</v>
      </c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</row>
    <row r="19" spans="1:175" ht="78.75">
      <c r="A19" s="50" t="s">
        <v>19</v>
      </c>
      <c r="B19" s="8" t="s">
        <v>210</v>
      </c>
      <c r="C19" s="8" t="s">
        <v>212</v>
      </c>
      <c r="D19" s="8"/>
      <c r="E19" s="8"/>
      <c r="F19" s="253">
        <f>SUM(F20+F22)</f>
        <v>114</v>
      </c>
      <c r="G19" s="253">
        <f>SUM(G20+G22)</f>
        <v>7.4</v>
      </c>
      <c r="H19" s="290">
        <f t="shared" si="0"/>
        <v>6.4912280701754392</v>
      </c>
      <c r="I19" s="291">
        <f t="shared" si="1"/>
        <v>-106.6</v>
      </c>
    </row>
    <row r="20" spans="1:175" s="7" customFormat="1" ht="47.25">
      <c r="A20" s="23" t="s">
        <v>935</v>
      </c>
      <c r="B20" s="10" t="s">
        <v>210</v>
      </c>
      <c r="C20" s="10" t="s">
        <v>212</v>
      </c>
      <c r="D20" s="10" t="s">
        <v>2</v>
      </c>
      <c r="E20" s="10"/>
      <c r="F20" s="185">
        <f>SUM(F21)</f>
        <v>7</v>
      </c>
      <c r="G20" s="185">
        <f>SUM(G21)</f>
        <v>0</v>
      </c>
      <c r="H20" s="290">
        <f t="shared" si="0"/>
        <v>0</v>
      </c>
      <c r="I20" s="291">
        <f t="shared" si="1"/>
        <v>-7</v>
      </c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</row>
    <row r="21" spans="1:175" s="7" customFormat="1" ht="78.75">
      <c r="A21" s="24" t="s">
        <v>436</v>
      </c>
      <c r="B21" s="10" t="s">
        <v>210</v>
      </c>
      <c r="C21" s="10" t="s">
        <v>212</v>
      </c>
      <c r="D21" s="10" t="s">
        <v>2</v>
      </c>
      <c r="E21" s="10" t="s">
        <v>343</v>
      </c>
      <c r="F21" s="185">
        <f>SUM('не брать'!H24)</f>
        <v>7</v>
      </c>
      <c r="G21" s="185">
        <f>SUM('не брать'!I24)</f>
        <v>0</v>
      </c>
      <c r="H21" s="290">
        <f t="shared" si="0"/>
        <v>0</v>
      </c>
      <c r="I21" s="291">
        <f t="shared" si="1"/>
        <v>-7</v>
      </c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</row>
    <row r="22" spans="1:175" s="7" customFormat="1" ht="63">
      <c r="A22" s="23" t="s">
        <v>936</v>
      </c>
      <c r="B22" s="10" t="s">
        <v>210</v>
      </c>
      <c r="C22" s="10" t="s">
        <v>212</v>
      </c>
      <c r="D22" s="10" t="s">
        <v>3</v>
      </c>
      <c r="E22" s="10"/>
      <c r="F22" s="185">
        <f>SUM(F23+F24)</f>
        <v>107</v>
      </c>
      <c r="G22" s="185">
        <f>SUM(G23+G24)</f>
        <v>7.4</v>
      </c>
      <c r="H22" s="290">
        <f t="shared" si="0"/>
        <v>6.9158878504672892</v>
      </c>
      <c r="I22" s="291">
        <f t="shared" si="1"/>
        <v>-99.6</v>
      </c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</row>
    <row r="23" spans="1:175" s="7" customFormat="1" ht="78.75">
      <c r="A23" s="24" t="s">
        <v>436</v>
      </c>
      <c r="B23" s="10" t="s">
        <v>210</v>
      </c>
      <c r="C23" s="10" t="s">
        <v>212</v>
      </c>
      <c r="D23" s="10" t="s">
        <v>3</v>
      </c>
      <c r="E23" s="10" t="s">
        <v>343</v>
      </c>
      <c r="F23" s="185">
        <f>SUM('не брать'!H26)</f>
        <v>80</v>
      </c>
      <c r="G23" s="185">
        <f>SUM('не брать'!I26)</f>
        <v>0</v>
      </c>
      <c r="H23" s="290">
        <f t="shared" si="0"/>
        <v>0</v>
      </c>
      <c r="I23" s="291">
        <f t="shared" si="1"/>
        <v>-80</v>
      </c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</row>
    <row r="24" spans="1:175" s="7" customFormat="1" ht="31.5">
      <c r="A24" s="24" t="s">
        <v>437</v>
      </c>
      <c r="B24" s="10" t="s">
        <v>210</v>
      </c>
      <c r="C24" s="10" t="s">
        <v>212</v>
      </c>
      <c r="D24" s="10" t="s">
        <v>3</v>
      </c>
      <c r="E24" s="10" t="s">
        <v>438</v>
      </c>
      <c r="F24" s="185">
        <f>SUM('не брать'!H27)</f>
        <v>27</v>
      </c>
      <c r="G24" s="185">
        <f>SUM('не брать'!I27)</f>
        <v>7.4</v>
      </c>
      <c r="H24" s="290">
        <f t="shared" si="0"/>
        <v>27.407407407407408</v>
      </c>
      <c r="I24" s="291">
        <f t="shared" si="1"/>
        <v>-19.600000000000001</v>
      </c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</row>
    <row r="25" spans="1:175" ht="63">
      <c r="A25" s="50" t="s">
        <v>48</v>
      </c>
      <c r="B25" s="8" t="s">
        <v>210</v>
      </c>
      <c r="C25" s="8" t="s">
        <v>213</v>
      </c>
      <c r="D25" s="8"/>
      <c r="E25" s="8"/>
      <c r="F25" s="253">
        <f>SUM(F26+F31+F37+F39+F42+F35)</f>
        <v>45994.899999999994</v>
      </c>
      <c r="G25" s="253">
        <f>SUM(G26+G31+G37+G39+G42+G35)</f>
        <v>7971.2</v>
      </c>
      <c r="H25" s="290">
        <f t="shared" si="0"/>
        <v>17.330617090155652</v>
      </c>
      <c r="I25" s="291">
        <f t="shared" si="1"/>
        <v>-38023.699999999997</v>
      </c>
    </row>
    <row r="26" spans="1:175" s="7" customFormat="1" ht="47.25">
      <c r="A26" s="24" t="s">
        <v>937</v>
      </c>
      <c r="B26" s="10" t="s">
        <v>210</v>
      </c>
      <c r="C26" s="10" t="s">
        <v>213</v>
      </c>
      <c r="D26" s="10" t="s">
        <v>284</v>
      </c>
      <c r="E26" s="10"/>
      <c r="F26" s="185">
        <f>SUM(F27:F30)</f>
        <v>45994.899999999994</v>
      </c>
      <c r="G26" s="185">
        <f>SUM(G27:G30)</f>
        <v>7971.2</v>
      </c>
      <c r="H26" s="290">
        <f t="shared" si="0"/>
        <v>17.330617090155652</v>
      </c>
      <c r="I26" s="291">
        <f t="shared" si="1"/>
        <v>-38023.699999999997</v>
      </c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</row>
    <row r="27" spans="1:175" s="7" customFormat="1" ht="78.75">
      <c r="A27" s="24" t="s">
        <v>436</v>
      </c>
      <c r="B27" s="10" t="s">
        <v>210</v>
      </c>
      <c r="C27" s="10" t="s">
        <v>213</v>
      </c>
      <c r="D27" s="10" t="s">
        <v>284</v>
      </c>
      <c r="E27" s="10" t="s">
        <v>343</v>
      </c>
      <c r="F27" s="185">
        <f>SUM('не брать'!H30+'не брать'!H547)</f>
        <v>39297.1</v>
      </c>
      <c r="G27" s="185">
        <f>SUM('не брать'!I30+'не брать'!I547)</f>
        <v>5948.5</v>
      </c>
      <c r="H27" s="290">
        <f t="shared" si="0"/>
        <v>15.137249313562579</v>
      </c>
      <c r="I27" s="291">
        <f t="shared" si="1"/>
        <v>-33348.6</v>
      </c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</row>
    <row r="28" spans="1:175" s="7" customFormat="1" ht="47.25">
      <c r="A28" s="24" t="s">
        <v>246</v>
      </c>
      <c r="B28" s="10" t="s">
        <v>210</v>
      </c>
      <c r="C28" s="10" t="s">
        <v>213</v>
      </c>
      <c r="D28" s="10" t="s">
        <v>284</v>
      </c>
      <c r="E28" s="10" t="s">
        <v>438</v>
      </c>
      <c r="F28" s="185">
        <f>SUM('не брать'!H31+'не брать'!H548)</f>
        <v>6542.1</v>
      </c>
      <c r="G28" s="185">
        <f>SUM('не брать'!I31+'не брать'!I548)</f>
        <v>1970</v>
      </c>
      <c r="H28" s="290">
        <f t="shared" si="0"/>
        <v>30.11265495788814</v>
      </c>
      <c r="I28" s="291">
        <f t="shared" si="1"/>
        <v>-4572.1000000000004</v>
      </c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</row>
    <row r="29" spans="1:175" s="7" customFormat="1" ht="31.5" hidden="1">
      <c r="A29" s="24" t="s">
        <v>440</v>
      </c>
      <c r="B29" s="10" t="s">
        <v>210</v>
      </c>
      <c r="C29" s="10" t="s">
        <v>213</v>
      </c>
      <c r="D29" s="10" t="s">
        <v>284</v>
      </c>
      <c r="E29" s="10" t="s">
        <v>241</v>
      </c>
      <c r="F29" s="185">
        <f>SUM('не брать'!H32+'не брать'!H549)</f>
        <v>0</v>
      </c>
      <c r="G29" s="185">
        <f>SUM('не брать'!I32+'не брать'!I549)</f>
        <v>0</v>
      </c>
      <c r="H29" s="290" t="e">
        <f t="shared" si="0"/>
        <v>#DIV/0!</v>
      </c>
      <c r="I29" s="291">
        <f t="shared" si="1"/>
        <v>0</v>
      </c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</row>
    <row r="30" spans="1:175" s="7" customFormat="1">
      <c r="A30" s="24" t="s">
        <v>439</v>
      </c>
      <c r="B30" s="10" t="s">
        <v>210</v>
      </c>
      <c r="C30" s="10" t="s">
        <v>213</v>
      </c>
      <c r="D30" s="10" t="s">
        <v>284</v>
      </c>
      <c r="E30" s="10" t="s">
        <v>344</v>
      </c>
      <c r="F30" s="185">
        <f>SUM('не брать'!H33+'не брать'!H550)</f>
        <v>155.69999999999999</v>
      </c>
      <c r="G30" s="185">
        <f>SUM('не брать'!I33+'не брать'!I550)</f>
        <v>52.7</v>
      </c>
      <c r="H30" s="290">
        <f t="shared" si="0"/>
        <v>33.847141939627498</v>
      </c>
      <c r="I30" s="291">
        <f t="shared" si="1"/>
        <v>-102.99999999999999</v>
      </c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</row>
    <row r="31" spans="1:175" s="7" customFormat="1" ht="267.75" hidden="1">
      <c r="A31" s="24" t="s">
        <v>652</v>
      </c>
      <c r="B31" s="10" t="s">
        <v>210</v>
      </c>
      <c r="C31" s="10" t="s">
        <v>213</v>
      </c>
      <c r="D31" s="10" t="s">
        <v>20</v>
      </c>
      <c r="E31" s="10"/>
      <c r="F31" s="185">
        <f>SUM(F32:F34)</f>
        <v>0</v>
      </c>
      <c r="G31" s="185">
        <f>SUM(G32:G34)</f>
        <v>0</v>
      </c>
      <c r="H31" s="290" t="e">
        <f t="shared" si="0"/>
        <v>#DIV/0!</v>
      </c>
      <c r="I31" s="291">
        <f t="shared" si="1"/>
        <v>0</v>
      </c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</row>
    <row r="32" spans="1:175" s="7" customFormat="1" ht="78.75" hidden="1">
      <c r="A32" s="24" t="s">
        <v>436</v>
      </c>
      <c r="B32" s="10" t="s">
        <v>210</v>
      </c>
      <c r="C32" s="10" t="s">
        <v>213</v>
      </c>
      <c r="D32" s="10" t="s">
        <v>20</v>
      </c>
      <c r="E32" s="10" t="s">
        <v>343</v>
      </c>
      <c r="F32" s="185">
        <f>SUM('не брать'!H35)</f>
        <v>0</v>
      </c>
      <c r="G32" s="185">
        <f>SUM('не брать'!I35)</f>
        <v>0</v>
      </c>
      <c r="H32" s="290" t="e">
        <f t="shared" si="0"/>
        <v>#DIV/0!</v>
      </c>
      <c r="I32" s="291">
        <f t="shared" si="1"/>
        <v>0</v>
      </c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</row>
    <row r="33" spans="1:175" s="7" customFormat="1" ht="31.5" hidden="1">
      <c r="A33" s="24" t="s">
        <v>437</v>
      </c>
      <c r="B33" s="10" t="s">
        <v>210</v>
      </c>
      <c r="C33" s="10" t="s">
        <v>213</v>
      </c>
      <c r="D33" s="10" t="s">
        <v>152</v>
      </c>
      <c r="E33" s="10" t="s">
        <v>438</v>
      </c>
      <c r="F33" s="185">
        <f>SUM('не брать'!H36)</f>
        <v>0</v>
      </c>
      <c r="G33" s="185">
        <f>SUM('не брать'!I36)</f>
        <v>0</v>
      </c>
      <c r="H33" s="290" t="e">
        <f t="shared" si="0"/>
        <v>#DIV/0!</v>
      </c>
      <c r="I33" s="291">
        <f t="shared" si="1"/>
        <v>0</v>
      </c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</row>
    <row r="34" spans="1:175" s="7" customFormat="1" hidden="1">
      <c r="A34" s="24" t="s">
        <v>439</v>
      </c>
      <c r="B34" s="10" t="s">
        <v>210</v>
      </c>
      <c r="C34" s="10" t="s">
        <v>213</v>
      </c>
      <c r="D34" s="10" t="s">
        <v>61</v>
      </c>
      <c r="E34" s="10" t="s">
        <v>344</v>
      </c>
      <c r="F34" s="185">
        <f>SUM('не брать'!H37)</f>
        <v>0</v>
      </c>
      <c r="G34" s="185">
        <f>SUM('не брать'!I37)</f>
        <v>0</v>
      </c>
      <c r="H34" s="290" t="e">
        <f t="shared" si="0"/>
        <v>#DIV/0!</v>
      </c>
      <c r="I34" s="291">
        <f t="shared" si="1"/>
        <v>0</v>
      </c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</row>
    <row r="35" spans="1:175" s="7" customFormat="1" ht="94.5" hidden="1">
      <c r="A35" s="24" t="s">
        <v>653</v>
      </c>
      <c r="B35" s="10" t="s">
        <v>210</v>
      </c>
      <c r="C35" s="10" t="s">
        <v>213</v>
      </c>
      <c r="D35" s="10" t="s">
        <v>363</v>
      </c>
      <c r="E35" s="10"/>
      <c r="F35" s="185">
        <f>SUM(F36)</f>
        <v>0</v>
      </c>
      <c r="G35" s="185">
        <f>SUM(G36)</f>
        <v>0</v>
      </c>
      <c r="H35" s="290" t="e">
        <f t="shared" si="0"/>
        <v>#DIV/0!</v>
      </c>
      <c r="I35" s="291">
        <f t="shared" si="1"/>
        <v>0</v>
      </c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</row>
    <row r="36" spans="1:175" s="7" customFormat="1" ht="78.75" hidden="1">
      <c r="A36" s="24" t="s">
        <v>436</v>
      </c>
      <c r="B36" s="10" t="s">
        <v>364</v>
      </c>
      <c r="C36" s="10" t="s">
        <v>213</v>
      </c>
      <c r="D36" s="10" t="s">
        <v>363</v>
      </c>
      <c r="E36" s="10" t="s">
        <v>343</v>
      </c>
      <c r="F36" s="185">
        <f>SUM('не брать'!H39)</f>
        <v>0</v>
      </c>
      <c r="G36" s="185">
        <f>SUM('не брать'!I39)</f>
        <v>0</v>
      </c>
      <c r="H36" s="290" t="e">
        <f t="shared" si="0"/>
        <v>#DIV/0!</v>
      </c>
      <c r="I36" s="291">
        <f t="shared" si="1"/>
        <v>0</v>
      </c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</row>
    <row r="37" spans="1:175" s="7" customFormat="1" ht="94.5" hidden="1">
      <c r="A37" s="42" t="s">
        <v>654</v>
      </c>
      <c r="B37" s="10" t="s">
        <v>210</v>
      </c>
      <c r="C37" s="10" t="s">
        <v>213</v>
      </c>
      <c r="D37" s="10" t="s">
        <v>414</v>
      </c>
      <c r="E37" s="10"/>
      <c r="F37" s="185">
        <f>SUM(F38)</f>
        <v>0</v>
      </c>
      <c r="G37" s="185">
        <f>SUM(G38)</f>
        <v>0</v>
      </c>
      <c r="H37" s="290" t="e">
        <f t="shared" si="0"/>
        <v>#DIV/0!</v>
      </c>
      <c r="I37" s="291">
        <f t="shared" si="1"/>
        <v>0</v>
      </c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</row>
    <row r="38" spans="1:175" s="7" customFormat="1" ht="31.5" hidden="1">
      <c r="A38" s="24" t="s">
        <v>437</v>
      </c>
      <c r="B38" s="10" t="s">
        <v>210</v>
      </c>
      <c r="C38" s="10" t="s">
        <v>213</v>
      </c>
      <c r="D38" s="10" t="s">
        <v>414</v>
      </c>
      <c r="E38" s="10" t="s">
        <v>438</v>
      </c>
      <c r="F38" s="185">
        <f>SUM('не брать'!H41)</f>
        <v>0</v>
      </c>
      <c r="G38" s="185">
        <f>SUM('не брать'!I41)</f>
        <v>0</v>
      </c>
      <c r="H38" s="290" t="e">
        <f t="shared" si="0"/>
        <v>#DIV/0!</v>
      </c>
      <c r="I38" s="291">
        <f t="shared" si="1"/>
        <v>0</v>
      </c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</row>
    <row r="39" spans="1:175" s="7" customFormat="1" ht="204.75" hidden="1">
      <c r="A39" s="23" t="s">
        <v>824</v>
      </c>
      <c r="B39" s="57" t="s">
        <v>210</v>
      </c>
      <c r="C39" s="57" t="s">
        <v>213</v>
      </c>
      <c r="D39" s="57" t="s">
        <v>119</v>
      </c>
      <c r="E39" s="57"/>
      <c r="F39" s="254">
        <f>SUM(F40:F41)</f>
        <v>0</v>
      </c>
      <c r="G39" s="254">
        <f>SUM(G40:G41)</f>
        <v>0</v>
      </c>
      <c r="H39" s="290" t="e">
        <f t="shared" si="0"/>
        <v>#DIV/0!</v>
      </c>
      <c r="I39" s="291">
        <f t="shared" si="1"/>
        <v>0</v>
      </c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</row>
    <row r="40" spans="1:175" s="7" customFormat="1" ht="31.5" hidden="1">
      <c r="A40" s="23" t="s">
        <v>440</v>
      </c>
      <c r="B40" s="57" t="s">
        <v>210</v>
      </c>
      <c r="C40" s="57" t="s">
        <v>213</v>
      </c>
      <c r="D40" s="57" t="s">
        <v>119</v>
      </c>
      <c r="E40" s="57" t="s">
        <v>241</v>
      </c>
      <c r="F40" s="254">
        <f>SUM('не брать'!H44)</f>
        <v>0</v>
      </c>
      <c r="G40" s="254">
        <f>SUM('не брать'!I44)</f>
        <v>0</v>
      </c>
      <c r="H40" s="290" t="e">
        <f t="shared" si="0"/>
        <v>#DIV/0!</v>
      </c>
      <c r="I40" s="291">
        <f t="shared" si="1"/>
        <v>0</v>
      </c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</row>
    <row r="41" spans="1:175" s="7" customFormat="1" hidden="1">
      <c r="A41" s="24" t="s">
        <v>439</v>
      </c>
      <c r="B41" s="10" t="s">
        <v>210</v>
      </c>
      <c r="C41" s="10" t="s">
        <v>213</v>
      </c>
      <c r="D41" s="10" t="s">
        <v>55</v>
      </c>
      <c r="E41" s="10" t="s">
        <v>344</v>
      </c>
      <c r="F41" s="185"/>
      <c r="G41" s="185"/>
      <c r="H41" s="290" t="e">
        <f t="shared" si="0"/>
        <v>#DIV/0!</v>
      </c>
      <c r="I41" s="291">
        <f t="shared" si="1"/>
        <v>0</v>
      </c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</row>
    <row r="42" spans="1:175" s="7" customFormat="1" hidden="1">
      <c r="A42" s="24" t="s">
        <v>321</v>
      </c>
      <c r="B42" s="10" t="s">
        <v>210</v>
      </c>
      <c r="C42" s="10" t="s">
        <v>213</v>
      </c>
      <c r="D42" s="10" t="s">
        <v>322</v>
      </c>
      <c r="E42" s="10"/>
      <c r="F42" s="185">
        <f>SUM(F43)</f>
        <v>0</v>
      </c>
      <c r="G42" s="185">
        <f>SUM(G43)</f>
        <v>0</v>
      </c>
      <c r="H42" s="290" t="e">
        <f t="shared" si="0"/>
        <v>#DIV/0!</v>
      </c>
      <c r="I42" s="291">
        <f t="shared" si="1"/>
        <v>0</v>
      </c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</row>
    <row r="43" spans="1:175" s="7" customFormat="1" ht="63" hidden="1">
      <c r="A43" s="23" t="s">
        <v>292</v>
      </c>
      <c r="B43" s="10" t="s">
        <v>210</v>
      </c>
      <c r="C43" s="10" t="s">
        <v>213</v>
      </c>
      <c r="D43" s="10" t="s">
        <v>379</v>
      </c>
      <c r="E43" s="10"/>
      <c r="F43" s="185">
        <f>SUM(F44:F47)</f>
        <v>0</v>
      </c>
      <c r="G43" s="185">
        <f>SUM(G44:G47)</f>
        <v>0</v>
      </c>
      <c r="H43" s="290" t="e">
        <f t="shared" si="0"/>
        <v>#DIV/0!</v>
      </c>
      <c r="I43" s="291">
        <f t="shared" si="1"/>
        <v>0</v>
      </c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</row>
    <row r="44" spans="1:175" s="7" customFormat="1" ht="78.75" hidden="1">
      <c r="A44" s="24" t="s">
        <v>436</v>
      </c>
      <c r="B44" s="10" t="s">
        <v>210</v>
      </c>
      <c r="C44" s="10" t="s">
        <v>213</v>
      </c>
      <c r="D44" s="10" t="s">
        <v>379</v>
      </c>
      <c r="E44" s="10" t="s">
        <v>242</v>
      </c>
      <c r="F44" s="185">
        <f>SUM('не брать'!H48)</f>
        <v>0</v>
      </c>
      <c r="G44" s="185">
        <f>SUM('не брать'!I48)</f>
        <v>0</v>
      </c>
      <c r="H44" s="290" t="e">
        <f t="shared" si="0"/>
        <v>#DIV/0!</v>
      </c>
      <c r="I44" s="291">
        <f t="shared" si="1"/>
        <v>0</v>
      </c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</row>
    <row r="45" spans="1:175" s="7" customFormat="1" ht="78.75" hidden="1">
      <c r="A45" s="24" t="s">
        <v>436</v>
      </c>
      <c r="B45" s="10" t="s">
        <v>210</v>
      </c>
      <c r="C45" s="10" t="s">
        <v>213</v>
      </c>
      <c r="D45" s="10" t="s">
        <v>379</v>
      </c>
      <c r="E45" s="10" t="s">
        <v>244</v>
      </c>
      <c r="F45" s="185">
        <f>SUM('не брать'!H49)</f>
        <v>0</v>
      </c>
      <c r="G45" s="185">
        <f>SUM('не брать'!I49)</f>
        <v>0</v>
      </c>
      <c r="H45" s="290" t="e">
        <f t="shared" si="0"/>
        <v>#DIV/0!</v>
      </c>
      <c r="I45" s="291">
        <f t="shared" si="1"/>
        <v>0</v>
      </c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</row>
    <row r="46" spans="1:175" s="7" customFormat="1" ht="31.5" hidden="1">
      <c r="A46" s="24" t="s">
        <v>437</v>
      </c>
      <c r="B46" s="10" t="s">
        <v>210</v>
      </c>
      <c r="C46" s="10" t="s">
        <v>213</v>
      </c>
      <c r="D46" s="10" t="s">
        <v>379</v>
      </c>
      <c r="E46" s="10" t="s">
        <v>245</v>
      </c>
      <c r="F46" s="185">
        <f>SUM('не брать'!H50)</f>
        <v>0</v>
      </c>
      <c r="G46" s="185">
        <f>SUM('не брать'!I50)</f>
        <v>0</v>
      </c>
      <c r="H46" s="290" t="e">
        <f t="shared" si="0"/>
        <v>#DIV/0!</v>
      </c>
      <c r="I46" s="291">
        <f t="shared" si="1"/>
        <v>0</v>
      </c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</row>
    <row r="47" spans="1:175" s="7" customFormat="1" ht="31.5" hidden="1">
      <c r="A47" s="24" t="s">
        <v>437</v>
      </c>
      <c r="B47" s="10" t="s">
        <v>210</v>
      </c>
      <c r="C47" s="10" t="s">
        <v>213</v>
      </c>
      <c r="D47" s="10" t="s">
        <v>379</v>
      </c>
      <c r="E47" s="10" t="s">
        <v>247</v>
      </c>
      <c r="F47" s="185">
        <f>SUM('не брать'!H51)</f>
        <v>0</v>
      </c>
      <c r="G47" s="185">
        <f>SUM('не брать'!I51)</f>
        <v>0</v>
      </c>
      <c r="H47" s="290" t="e">
        <f t="shared" si="0"/>
        <v>#DIV/0!</v>
      </c>
      <c r="I47" s="291">
        <f t="shared" si="1"/>
        <v>0</v>
      </c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</row>
    <row r="48" spans="1:175">
      <c r="A48" s="50" t="s">
        <v>89</v>
      </c>
      <c r="B48" s="8" t="s">
        <v>210</v>
      </c>
      <c r="C48" s="8" t="s">
        <v>214</v>
      </c>
      <c r="D48" s="10"/>
      <c r="E48" s="10"/>
      <c r="F48" s="253">
        <f>SUM(F49)</f>
        <v>37.1</v>
      </c>
      <c r="G48" s="253">
        <f>SUM(G49)</f>
        <v>0</v>
      </c>
      <c r="H48" s="290">
        <f t="shared" si="0"/>
        <v>0</v>
      </c>
      <c r="I48" s="291">
        <f t="shared" si="1"/>
        <v>-37.1</v>
      </c>
    </row>
    <row r="49" spans="1:175" s="7" customFormat="1" ht="63">
      <c r="A49" s="24" t="s">
        <v>988</v>
      </c>
      <c r="B49" s="10" t="s">
        <v>210</v>
      </c>
      <c r="C49" s="10" t="s">
        <v>214</v>
      </c>
      <c r="D49" s="10" t="s">
        <v>428</v>
      </c>
      <c r="E49" s="10"/>
      <c r="F49" s="185">
        <f>SUM(F50)</f>
        <v>37.1</v>
      </c>
      <c r="G49" s="185">
        <f>SUM(G50)</f>
        <v>0</v>
      </c>
      <c r="H49" s="290">
        <f t="shared" si="0"/>
        <v>0</v>
      </c>
      <c r="I49" s="291">
        <f t="shared" si="1"/>
        <v>-37.1</v>
      </c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</row>
    <row r="50" spans="1:175" s="7" customFormat="1" ht="31.5">
      <c r="A50" s="24" t="s">
        <v>437</v>
      </c>
      <c r="B50" s="10" t="s">
        <v>210</v>
      </c>
      <c r="C50" s="10" t="s">
        <v>214</v>
      </c>
      <c r="D50" s="10" t="s">
        <v>428</v>
      </c>
      <c r="E50" s="10" t="s">
        <v>438</v>
      </c>
      <c r="F50" s="185">
        <f>SUM('не брать'!H54+'не брать'!H56+'не брать'!H58)</f>
        <v>37.1</v>
      </c>
      <c r="G50" s="185">
        <f>SUM('не брать'!I54+'не брать'!I56+'не брать'!I58)</f>
        <v>0</v>
      </c>
      <c r="H50" s="290">
        <f t="shared" si="0"/>
        <v>0</v>
      </c>
      <c r="I50" s="291">
        <f t="shared" si="1"/>
        <v>-37.1</v>
      </c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</row>
    <row r="51" spans="1:175" ht="63">
      <c r="A51" s="50" t="s">
        <v>433</v>
      </c>
      <c r="B51" s="8" t="s">
        <v>210</v>
      </c>
      <c r="C51" s="8" t="s">
        <v>434</v>
      </c>
      <c r="D51" s="10"/>
      <c r="E51" s="10"/>
      <c r="F51" s="253">
        <f>SUM(F52+F58+F66+F64+F61+F56)</f>
        <v>6774.7</v>
      </c>
      <c r="G51" s="253">
        <f>SUM(G52+G58+G66+G64+G61+G56)</f>
        <v>1011.8000000000001</v>
      </c>
      <c r="H51" s="290">
        <f t="shared" si="0"/>
        <v>14.934978670642243</v>
      </c>
      <c r="I51" s="291">
        <f t="shared" si="1"/>
        <v>-5762.9</v>
      </c>
    </row>
    <row r="52" spans="1:175" s="7" customFormat="1" ht="47.25">
      <c r="A52" s="24" t="s">
        <v>968</v>
      </c>
      <c r="B52" s="10" t="s">
        <v>210</v>
      </c>
      <c r="C52" s="10" t="s">
        <v>434</v>
      </c>
      <c r="D52" s="10" t="s">
        <v>104</v>
      </c>
      <c r="E52" s="10"/>
      <c r="F52" s="185">
        <f>SUM(F53:F55)</f>
        <v>5799.7</v>
      </c>
      <c r="G52" s="185">
        <f>SUM(G53:G55)</f>
        <v>1011.8000000000001</v>
      </c>
      <c r="H52" s="290">
        <f t="shared" si="0"/>
        <v>17.445729951549218</v>
      </c>
      <c r="I52" s="291">
        <f t="shared" si="1"/>
        <v>-4787.8999999999996</v>
      </c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</row>
    <row r="53" spans="1:175" s="7" customFormat="1" ht="78.75">
      <c r="A53" s="24" t="s">
        <v>436</v>
      </c>
      <c r="B53" s="10" t="s">
        <v>210</v>
      </c>
      <c r="C53" s="10" t="s">
        <v>434</v>
      </c>
      <c r="D53" s="10" t="s">
        <v>104</v>
      </c>
      <c r="E53" s="10" t="s">
        <v>343</v>
      </c>
      <c r="F53" s="185">
        <f>SUM('не брать'!H553)</f>
        <v>5170.5</v>
      </c>
      <c r="G53" s="185">
        <f>SUM('не брать'!I553)</f>
        <v>925.6</v>
      </c>
      <c r="H53" s="290">
        <f t="shared" si="0"/>
        <v>17.901556909389807</v>
      </c>
      <c r="I53" s="291">
        <f t="shared" si="1"/>
        <v>-4244.8999999999996</v>
      </c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</row>
    <row r="54" spans="1:175" s="7" customFormat="1" ht="31.5">
      <c r="A54" s="24" t="s">
        <v>437</v>
      </c>
      <c r="B54" s="10" t="s">
        <v>210</v>
      </c>
      <c r="C54" s="10" t="s">
        <v>434</v>
      </c>
      <c r="D54" s="10" t="s">
        <v>104</v>
      </c>
      <c r="E54" s="10" t="s">
        <v>438</v>
      </c>
      <c r="F54" s="185">
        <f>SUM('не брать'!H554)</f>
        <v>629.20000000000005</v>
      </c>
      <c r="G54" s="185">
        <f>SUM('не брать'!I554)</f>
        <v>86.2</v>
      </c>
      <c r="H54" s="290">
        <f t="shared" si="0"/>
        <v>13.699936427209153</v>
      </c>
      <c r="I54" s="291">
        <f t="shared" si="1"/>
        <v>-543</v>
      </c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</row>
    <row r="55" spans="1:175" s="7" customFormat="1" hidden="1">
      <c r="A55" s="24" t="s">
        <v>439</v>
      </c>
      <c r="B55" s="10" t="s">
        <v>210</v>
      </c>
      <c r="C55" s="10" t="s">
        <v>434</v>
      </c>
      <c r="D55" s="10" t="s">
        <v>104</v>
      </c>
      <c r="E55" s="10" t="s">
        <v>344</v>
      </c>
      <c r="F55" s="185">
        <f>SUM('не брать'!H555)</f>
        <v>0</v>
      </c>
      <c r="G55" s="185">
        <f>SUM('не брать'!I555)</f>
        <v>0</v>
      </c>
      <c r="H55" s="290" t="e">
        <f t="shared" si="0"/>
        <v>#DIV/0!</v>
      </c>
      <c r="I55" s="291">
        <f t="shared" si="1"/>
        <v>0</v>
      </c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</row>
    <row r="56" spans="1:175" s="7" customFormat="1" ht="63">
      <c r="A56" s="23" t="s">
        <v>989</v>
      </c>
      <c r="B56" s="10" t="s">
        <v>210</v>
      </c>
      <c r="C56" s="10" t="s">
        <v>434</v>
      </c>
      <c r="D56" s="10" t="s">
        <v>105</v>
      </c>
      <c r="E56" s="10"/>
      <c r="F56" s="185">
        <f>SUM(F57)</f>
        <v>975</v>
      </c>
      <c r="G56" s="185">
        <f>SUM(G57)</f>
        <v>0</v>
      </c>
      <c r="H56" s="290">
        <f t="shared" si="0"/>
        <v>0</v>
      </c>
      <c r="I56" s="291">
        <f t="shared" si="1"/>
        <v>-975</v>
      </c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</row>
    <row r="57" spans="1:175" s="7" customFormat="1" ht="31.5">
      <c r="A57" s="23" t="s">
        <v>135</v>
      </c>
      <c r="B57" s="10" t="s">
        <v>210</v>
      </c>
      <c r="C57" s="10" t="s">
        <v>434</v>
      </c>
      <c r="D57" s="10" t="s">
        <v>105</v>
      </c>
      <c r="E57" s="10" t="s">
        <v>438</v>
      </c>
      <c r="F57" s="185">
        <f>SUM('не брать'!H557)</f>
        <v>975</v>
      </c>
      <c r="G57" s="185">
        <f>SUM('не брать'!I557)</f>
        <v>0</v>
      </c>
      <c r="H57" s="290">
        <f t="shared" si="0"/>
        <v>0</v>
      </c>
      <c r="I57" s="291">
        <f t="shared" si="1"/>
        <v>-975</v>
      </c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</row>
    <row r="58" spans="1:175" s="7" customFormat="1" ht="236.25" hidden="1">
      <c r="A58" s="24" t="s">
        <v>825</v>
      </c>
      <c r="B58" s="10" t="s">
        <v>210</v>
      </c>
      <c r="C58" s="10" t="s">
        <v>434</v>
      </c>
      <c r="D58" s="10" t="s">
        <v>415</v>
      </c>
      <c r="E58" s="10"/>
      <c r="F58" s="185">
        <f>SUM(F59:F60)</f>
        <v>0</v>
      </c>
      <c r="G58" s="185">
        <f>SUM(G59:G60)</f>
        <v>0</v>
      </c>
      <c r="H58" s="290" t="e">
        <f t="shared" si="0"/>
        <v>#DIV/0!</v>
      </c>
      <c r="I58" s="291">
        <f t="shared" si="1"/>
        <v>0</v>
      </c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</row>
    <row r="59" spans="1:175" s="7" customFormat="1" ht="78.75" hidden="1">
      <c r="A59" s="24" t="s">
        <v>436</v>
      </c>
      <c r="B59" s="10" t="s">
        <v>210</v>
      </c>
      <c r="C59" s="10" t="s">
        <v>434</v>
      </c>
      <c r="D59" s="10" t="s">
        <v>415</v>
      </c>
      <c r="E59" s="10" t="s">
        <v>343</v>
      </c>
      <c r="F59" s="185">
        <f>SUM('не брать'!H559)</f>
        <v>0</v>
      </c>
      <c r="G59" s="185">
        <f>SUM('не брать'!I559)</f>
        <v>0</v>
      </c>
      <c r="H59" s="290" t="e">
        <f t="shared" si="0"/>
        <v>#DIV/0!</v>
      </c>
      <c r="I59" s="291">
        <f t="shared" si="1"/>
        <v>0</v>
      </c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</row>
    <row r="60" spans="1:175" s="7" customFormat="1" ht="31.5" hidden="1">
      <c r="A60" s="24" t="s">
        <v>437</v>
      </c>
      <c r="B60" s="10" t="s">
        <v>210</v>
      </c>
      <c r="C60" s="10" t="s">
        <v>434</v>
      </c>
      <c r="D60" s="10" t="s">
        <v>401</v>
      </c>
      <c r="E60" s="10" t="s">
        <v>438</v>
      </c>
      <c r="F60" s="185">
        <f>SUM('не брать'!H560)</f>
        <v>0</v>
      </c>
      <c r="G60" s="185">
        <f>SUM('не брать'!I560)</f>
        <v>0</v>
      </c>
      <c r="H60" s="290" t="e">
        <f t="shared" si="0"/>
        <v>#DIV/0!</v>
      </c>
      <c r="I60" s="291">
        <f t="shared" si="1"/>
        <v>0</v>
      </c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</row>
    <row r="61" spans="1:175" s="7" customFormat="1" ht="110.25" hidden="1">
      <c r="A61" s="24" t="s">
        <v>751</v>
      </c>
      <c r="B61" s="10" t="s">
        <v>210</v>
      </c>
      <c r="C61" s="10" t="s">
        <v>434</v>
      </c>
      <c r="D61" s="10" t="s">
        <v>256</v>
      </c>
      <c r="E61" s="10"/>
      <c r="F61" s="185">
        <f>SUM(F62+F63)</f>
        <v>0</v>
      </c>
      <c r="G61" s="185">
        <f>SUM(G62+G63)</f>
        <v>0</v>
      </c>
      <c r="H61" s="290" t="e">
        <f t="shared" si="0"/>
        <v>#DIV/0!</v>
      </c>
      <c r="I61" s="291">
        <f t="shared" si="1"/>
        <v>0</v>
      </c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</row>
    <row r="62" spans="1:175" s="7" customFormat="1" ht="84" hidden="1" customHeight="1">
      <c r="A62" s="24" t="s">
        <v>436</v>
      </c>
      <c r="B62" s="10" t="s">
        <v>210</v>
      </c>
      <c r="C62" s="10" t="s">
        <v>434</v>
      </c>
      <c r="D62" s="10" t="s">
        <v>256</v>
      </c>
      <c r="E62" s="10" t="s">
        <v>343</v>
      </c>
      <c r="F62" s="185">
        <f>SUM('не брать'!H540)</f>
        <v>0</v>
      </c>
      <c r="G62" s="185">
        <f>SUM('не брать'!I540)</f>
        <v>0</v>
      </c>
      <c r="H62" s="290" t="e">
        <f t="shared" si="0"/>
        <v>#DIV/0!</v>
      </c>
      <c r="I62" s="291">
        <f t="shared" si="1"/>
        <v>0</v>
      </c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</row>
    <row r="63" spans="1:175" s="7" customFormat="1" ht="31.5" hidden="1">
      <c r="A63" s="24" t="s">
        <v>437</v>
      </c>
      <c r="B63" s="10" t="s">
        <v>210</v>
      </c>
      <c r="C63" s="10" t="s">
        <v>434</v>
      </c>
      <c r="D63" s="10" t="s">
        <v>256</v>
      </c>
      <c r="E63" s="10" t="s">
        <v>438</v>
      </c>
      <c r="F63" s="185">
        <f>SUM('не брать'!H541)</f>
        <v>0</v>
      </c>
      <c r="G63" s="185">
        <f>SUM('не брать'!I541)</f>
        <v>0</v>
      </c>
      <c r="H63" s="290" t="e">
        <f t="shared" si="0"/>
        <v>#DIV/0!</v>
      </c>
      <c r="I63" s="291">
        <f t="shared" si="1"/>
        <v>0</v>
      </c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</row>
    <row r="64" spans="1:175" s="7" customFormat="1" ht="47.25" hidden="1">
      <c r="A64" s="47" t="s">
        <v>264</v>
      </c>
      <c r="B64" s="10" t="s">
        <v>210</v>
      </c>
      <c r="C64" s="10" t="s">
        <v>434</v>
      </c>
      <c r="D64" s="10" t="s">
        <v>301</v>
      </c>
      <c r="E64" s="10"/>
      <c r="F64" s="185">
        <f>SUM(F65)</f>
        <v>0</v>
      </c>
      <c r="G64" s="185">
        <f>SUM(G65)</f>
        <v>0</v>
      </c>
      <c r="H64" s="290" t="e">
        <f t="shared" si="0"/>
        <v>#DIV/0!</v>
      </c>
      <c r="I64" s="291">
        <f t="shared" si="1"/>
        <v>0</v>
      </c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</row>
    <row r="65" spans="1:175" s="7" customFormat="1" hidden="1">
      <c r="A65" s="24" t="s">
        <v>243</v>
      </c>
      <c r="B65" s="10" t="s">
        <v>210</v>
      </c>
      <c r="C65" s="10" t="s">
        <v>434</v>
      </c>
      <c r="D65" s="10" t="s">
        <v>301</v>
      </c>
      <c r="E65" s="10" t="s">
        <v>242</v>
      </c>
      <c r="F65" s="185">
        <f>SUM('не брать'!H562)</f>
        <v>0</v>
      </c>
      <c r="G65" s="185">
        <f>SUM('не брать'!I562)</f>
        <v>0</v>
      </c>
      <c r="H65" s="290" t="e">
        <f t="shared" si="0"/>
        <v>#DIV/0!</v>
      </c>
      <c r="I65" s="291">
        <f t="shared" si="1"/>
        <v>0</v>
      </c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</row>
    <row r="66" spans="1:175" s="7" customFormat="1" hidden="1">
      <c r="A66" s="24" t="s">
        <v>200</v>
      </c>
      <c r="B66" s="10" t="s">
        <v>210</v>
      </c>
      <c r="C66" s="10" t="s">
        <v>434</v>
      </c>
      <c r="D66" s="10" t="s">
        <v>55</v>
      </c>
      <c r="E66" s="10"/>
      <c r="F66" s="185">
        <f>SUM(F67)</f>
        <v>0</v>
      </c>
      <c r="G66" s="185">
        <f>SUM(G67)</f>
        <v>0</v>
      </c>
      <c r="H66" s="290" t="e">
        <f t="shared" si="0"/>
        <v>#DIV/0!</v>
      </c>
      <c r="I66" s="291">
        <f t="shared" si="1"/>
        <v>0</v>
      </c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</row>
    <row r="67" spans="1:175" s="7" customFormat="1" hidden="1">
      <c r="A67" s="24" t="s">
        <v>243</v>
      </c>
      <c r="B67" s="10" t="s">
        <v>210</v>
      </c>
      <c r="C67" s="10" t="s">
        <v>434</v>
      </c>
      <c r="D67" s="10" t="s">
        <v>55</v>
      </c>
      <c r="E67" s="10" t="s">
        <v>242</v>
      </c>
      <c r="F67" s="185">
        <f>SUM('не брать'!H564)</f>
        <v>0</v>
      </c>
      <c r="G67" s="185">
        <f>SUM('не брать'!I564)</f>
        <v>0</v>
      </c>
      <c r="H67" s="290" t="e">
        <f t="shared" si="0"/>
        <v>#DIV/0!</v>
      </c>
      <c r="I67" s="291">
        <f t="shared" si="1"/>
        <v>0</v>
      </c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</row>
    <row r="68" spans="1:175" s="7" customFormat="1" ht="31.5" hidden="1">
      <c r="A68" s="50" t="s">
        <v>345</v>
      </c>
      <c r="B68" s="8" t="s">
        <v>210</v>
      </c>
      <c r="C68" s="8" t="s">
        <v>215</v>
      </c>
      <c r="D68" s="10"/>
      <c r="E68" s="10"/>
      <c r="F68" s="185">
        <f>SUM(F69+F73+F75+F71)</f>
        <v>0</v>
      </c>
      <c r="G68" s="185">
        <f>SUM(G69+G73+G75+G71)</f>
        <v>0</v>
      </c>
      <c r="H68" s="290" t="e">
        <f t="shared" si="0"/>
        <v>#DIV/0!</v>
      </c>
      <c r="I68" s="291">
        <f t="shared" si="1"/>
        <v>0</v>
      </c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</row>
    <row r="69" spans="1:175" s="7" customFormat="1" ht="94.5" hidden="1">
      <c r="A69" s="24" t="s">
        <v>753</v>
      </c>
      <c r="B69" s="10" t="s">
        <v>210</v>
      </c>
      <c r="C69" s="10" t="s">
        <v>215</v>
      </c>
      <c r="D69" s="10" t="s">
        <v>68</v>
      </c>
      <c r="E69" s="10"/>
      <c r="F69" s="185">
        <f>SUM(F70)</f>
        <v>0</v>
      </c>
      <c r="G69" s="185">
        <f>SUM(G70)</f>
        <v>0</v>
      </c>
      <c r="H69" s="290" t="e">
        <f t="shared" si="0"/>
        <v>#DIV/0!</v>
      </c>
      <c r="I69" s="291">
        <f t="shared" si="1"/>
        <v>0</v>
      </c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</row>
    <row r="70" spans="1:175" s="7" customFormat="1" ht="31.5" hidden="1">
      <c r="A70" s="24" t="s">
        <v>437</v>
      </c>
      <c r="B70" s="10" t="s">
        <v>210</v>
      </c>
      <c r="C70" s="10" t="s">
        <v>215</v>
      </c>
      <c r="D70" s="10" t="s">
        <v>68</v>
      </c>
      <c r="E70" s="10" t="s">
        <v>438</v>
      </c>
      <c r="F70" s="185">
        <f>SUM('не брать'!H567)</f>
        <v>0</v>
      </c>
      <c r="G70" s="185">
        <f>SUM('не брать'!I567)</f>
        <v>0</v>
      </c>
      <c r="H70" s="290" t="e">
        <f t="shared" si="0"/>
        <v>#DIV/0!</v>
      </c>
      <c r="I70" s="291">
        <f t="shared" si="1"/>
        <v>0</v>
      </c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</row>
    <row r="71" spans="1:175" s="7" customFormat="1" ht="126" hidden="1">
      <c r="A71" s="75" t="s">
        <v>646</v>
      </c>
      <c r="B71" s="10" t="s">
        <v>210</v>
      </c>
      <c r="C71" s="10" t="s">
        <v>215</v>
      </c>
      <c r="D71" s="10" t="s">
        <v>647</v>
      </c>
      <c r="E71" s="10"/>
      <c r="F71" s="185">
        <f>SUM(F72)</f>
        <v>0</v>
      </c>
      <c r="G71" s="185">
        <f>SUM(G72)</f>
        <v>0</v>
      </c>
      <c r="H71" s="290" t="e">
        <f t="shared" si="0"/>
        <v>#DIV/0!</v>
      </c>
      <c r="I71" s="291">
        <f t="shared" si="1"/>
        <v>0</v>
      </c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</row>
    <row r="72" spans="1:175" s="7" customFormat="1" hidden="1">
      <c r="A72" s="75" t="s">
        <v>439</v>
      </c>
      <c r="B72" s="10" t="s">
        <v>210</v>
      </c>
      <c r="C72" s="10" t="s">
        <v>215</v>
      </c>
      <c r="D72" s="10" t="s">
        <v>647</v>
      </c>
      <c r="E72" s="10" t="s">
        <v>344</v>
      </c>
      <c r="F72" s="185">
        <f>SUM('не брать'!H65+'не брать'!H571)</f>
        <v>0</v>
      </c>
      <c r="G72" s="185">
        <f>SUM('не брать'!I65+'не брать'!I571)</f>
        <v>0</v>
      </c>
      <c r="H72" s="290" t="e">
        <f t="shared" si="0"/>
        <v>#DIV/0!</v>
      </c>
      <c r="I72" s="291">
        <f t="shared" si="1"/>
        <v>0</v>
      </c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</row>
    <row r="73" spans="1:175" s="7" customFormat="1" ht="63" hidden="1">
      <c r="A73" s="24" t="s">
        <v>474</v>
      </c>
      <c r="B73" s="10" t="s">
        <v>210</v>
      </c>
      <c r="C73" s="10" t="s">
        <v>215</v>
      </c>
      <c r="D73" s="10" t="s">
        <v>475</v>
      </c>
      <c r="E73" s="10"/>
      <c r="F73" s="185">
        <f>SUM(F74)</f>
        <v>0</v>
      </c>
      <c r="G73" s="185">
        <f>SUM(G74)</f>
        <v>0</v>
      </c>
      <c r="H73" s="290" t="e">
        <f t="shared" si="0"/>
        <v>#DIV/0!</v>
      </c>
      <c r="I73" s="291">
        <f t="shared" si="1"/>
        <v>0</v>
      </c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</row>
    <row r="74" spans="1:175" s="7" customFormat="1" hidden="1">
      <c r="A74" s="24" t="s">
        <v>321</v>
      </c>
      <c r="B74" s="10" t="s">
        <v>210</v>
      </c>
      <c r="C74" s="10" t="s">
        <v>215</v>
      </c>
      <c r="D74" s="10" t="s">
        <v>475</v>
      </c>
      <c r="E74" s="10" t="s">
        <v>199</v>
      </c>
      <c r="F74" s="185">
        <f>SUM('не брать'!H569)</f>
        <v>0</v>
      </c>
      <c r="G74" s="185">
        <f>SUM('не брать'!I569)</f>
        <v>0</v>
      </c>
      <c r="H74" s="290" t="e">
        <f t="shared" si="0"/>
        <v>#DIV/0!</v>
      </c>
      <c r="I74" s="291">
        <f t="shared" si="1"/>
        <v>0</v>
      </c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</row>
    <row r="75" spans="1:175" s="7" customFormat="1" ht="110.25" hidden="1">
      <c r="A75" s="24" t="s">
        <v>412</v>
      </c>
      <c r="B75" s="10" t="s">
        <v>210</v>
      </c>
      <c r="C75" s="10" t="s">
        <v>215</v>
      </c>
      <c r="D75" s="10" t="s">
        <v>443</v>
      </c>
      <c r="E75" s="10"/>
      <c r="F75" s="185">
        <f>SUM(F76)</f>
        <v>0</v>
      </c>
      <c r="G75" s="185">
        <f>SUM(G76)</f>
        <v>0</v>
      </c>
      <c r="H75" s="290" t="e">
        <f t="shared" si="0"/>
        <v>#DIV/0!</v>
      </c>
      <c r="I75" s="291">
        <f t="shared" si="1"/>
        <v>0</v>
      </c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</row>
    <row r="76" spans="1:175" s="7" customFormat="1" hidden="1">
      <c r="A76" s="24" t="s">
        <v>321</v>
      </c>
      <c r="B76" s="10" t="s">
        <v>210</v>
      </c>
      <c r="C76" s="10" t="s">
        <v>215</v>
      </c>
      <c r="D76" s="10" t="s">
        <v>443</v>
      </c>
      <c r="E76" s="10" t="s">
        <v>199</v>
      </c>
      <c r="F76" s="185"/>
      <c r="G76" s="185"/>
      <c r="H76" s="290" t="e">
        <f t="shared" si="0"/>
        <v>#DIV/0!</v>
      </c>
      <c r="I76" s="291">
        <f t="shared" si="1"/>
        <v>0</v>
      </c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</row>
    <row r="77" spans="1:175">
      <c r="A77" s="50" t="s">
        <v>24</v>
      </c>
      <c r="B77" s="8" t="s">
        <v>210</v>
      </c>
      <c r="C77" s="8" t="s">
        <v>219</v>
      </c>
      <c r="D77" s="8"/>
      <c r="E77" s="8"/>
      <c r="F77" s="253">
        <f>SUM(F78)</f>
        <v>375.9</v>
      </c>
      <c r="G77" s="253">
        <f>SUM(G78)</f>
        <v>0</v>
      </c>
      <c r="H77" s="290">
        <f t="shared" si="0"/>
        <v>0</v>
      </c>
      <c r="I77" s="291">
        <f t="shared" si="1"/>
        <v>-375.9</v>
      </c>
    </row>
    <row r="78" spans="1:175" s="7" customFormat="1" ht="78.75">
      <c r="A78" s="23" t="s">
        <v>656</v>
      </c>
      <c r="B78" s="10" t="s">
        <v>210</v>
      </c>
      <c r="C78" s="10" t="s">
        <v>219</v>
      </c>
      <c r="D78" s="10" t="s">
        <v>4</v>
      </c>
      <c r="E78" s="10"/>
      <c r="F78" s="185">
        <f>SUM(F79)</f>
        <v>375.9</v>
      </c>
      <c r="G78" s="185">
        <f>SUM(G79)</f>
        <v>0</v>
      </c>
      <c r="H78" s="290">
        <f t="shared" si="0"/>
        <v>0</v>
      </c>
      <c r="I78" s="291">
        <f t="shared" si="1"/>
        <v>-375.9</v>
      </c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</row>
    <row r="79" spans="1:175" s="7" customFormat="1">
      <c r="A79" s="24" t="s">
        <v>439</v>
      </c>
      <c r="B79" s="10" t="s">
        <v>210</v>
      </c>
      <c r="C79" s="10" t="s">
        <v>219</v>
      </c>
      <c r="D79" s="10" t="s">
        <v>4</v>
      </c>
      <c r="E79" s="10" t="s">
        <v>344</v>
      </c>
      <c r="F79" s="185">
        <f>SUM('не брать'!H68)</f>
        <v>375.9</v>
      </c>
      <c r="G79" s="185">
        <f>SUM('не брать'!I68)</f>
        <v>0</v>
      </c>
      <c r="H79" s="290">
        <f t="shared" si="0"/>
        <v>0</v>
      </c>
      <c r="I79" s="291">
        <f t="shared" si="1"/>
        <v>-375.9</v>
      </c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</row>
    <row r="80" spans="1:175">
      <c r="A80" s="48" t="s">
        <v>25</v>
      </c>
      <c r="B80" s="8" t="s">
        <v>210</v>
      </c>
      <c r="C80" s="8" t="s">
        <v>323</v>
      </c>
      <c r="D80" s="8"/>
      <c r="E80" s="8"/>
      <c r="F80" s="253">
        <f>SUM(F81+F83+F89+F92+F99+F102+F126+F95+F106+F111+F113+F116+F128+F97+F130+F121+F85+F133+F135+F124+F119+F137+F139+F145+F87+F141+F143+F104)</f>
        <v>3307.1</v>
      </c>
      <c r="G80" s="253">
        <f>SUM(G81+G83+G89+G92+G99+G102+G126+G95+G106+G111+G113+G116+G128+G97+G130+G121+G85+G133+G135+G124+G119+G137+G139+G145+G87+G141+G143+G104)</f>
        <v>314.7</v>
      </c>
      <c r="H80" s="290">
        <f t="shared" ref="H80:H143" si="2">SUM(G80/F80*100)</f>
        <v>9.5158900547307308</v>
      </c>
      <c r="I80" s="291">
        <f t="shared" ref="I80:I143" si="3">SUM(G80-F80)</f>
        <v>-2992.4</v>
      </c>
    </row>
    <row r="81" spans="1:175" s="7" customFormat="1" ht="78.75">
      <c r="A81" s="24" t="s">
        <v>934</v>
      </c>
      <c r="B81" s="10" t="s">
        <v>210</v>
      </c>
      <c r="C81" s="10" t="s">
        <v>323</v>
      </c>
      <c r="D81" s="10" t="s">
        <v>163</v>
      </c>
      <c r="E81" s="10"/>
      <c r="F81" s="185">
        <f>SUM(F82)</f>
        <v>1</v>
      </c>
      <c r="G81" s="185">
        <f>SUM(G82)</f>
        <v>0</v>
      </c>
      <c r="H81" s="290">
        <f t="shared" si="2"/>
        <v>0</v>
      </c>
      <c r="I81" s="291">
        <f t="shared" si="3"/>
        <v>-1</v>
      </c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</row>
    <row r="82" spans="1:175" s="7" customFormat="1" ht="31.5">
      <c r="A82" s="24" t="s">
        <v>437</v>
      </c>
      <c r="B82" s="10" t="s">
        <v>210</v>
      </c>
      <c r="C82" s="10" t="s">
        <v>323</v>
      </c>
      <c r="D82" s="10" t="s">
        <v>163</v>
      </c>
      <c r="E82" s="10" t="s">
        <v>438</v>
      </c>
      <c r="F82" s="185">
        <f>SUM('не брать'!H95)</f>
        <v>1</v>
      </c>
      <c r="G82" s="185">
        <f>SUM('не брать'!I95)</f>
        <v>0</v>
      </c>
      <c r="H82" s="290">
        <f t="shared" si="2"/>
        <v>0</v>
      </c>
      <c r="I82" s="291">
        <f t="shared" si="3"/>
        <v>-1</v>
      </c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</row>
    <row r="83" spans="1:175" s="7" customFormat="1" ht="47.25">
      <c r="A83" s="43" t="s">
        <v>940</v>
      </c>
      <c r="B83" s="10" t="s">
        <v>210</v>
      </c>
      <c r="C83" s="10" t="s">
        <v>323</v>
      </c>
      <c r="D83" s="10" t="s">
        <v>121</v>
      </c>
      <c r="E83" s="10"/>
      <c r="F83" s="185">
        <f>SUM(F84)</f>
        <v>650</v>
      </c>
      <c r="G83" s="185">
        <f>SUM(G84)</f>
        <v>0</v>
      </c>
      <c r="H83" s="290">
        <f t="shared" si="2"/>
        <v>0</v>
      </c>
      <c r="I83" s="291">
        <f t="shared" si="3"/>
        <v>-650</v>
      </c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</row>
    <row r="84" spans="1:175" s="7" customFormat="1" ht="31.5">
      <c r="A84" s="24" t="s">
        <v>437</v>
      </c>
      <c r="B84" s="10" t="s">
        <v>210</v>
      </c>
      <c r="C84" s="10" t="s">
        <v>323</v>
      </c>
      <c r="D84" s="10" t="s">
        <v>121</v>
      </c>
      <c r="E84" s="10" t="s">
        <v>438</v>
      </c>
      <c r="F84" s="185">
        <f>SUM('не брать'!H75+'не брать'!H576)</f>
        <v>650</v>
      </c>
      <c r="G84" s="185">
        <f>SUM('не брать'!I75+'не брать'!I576)</f>
        <v>0</v>
      </c>
      <c r="H84" s="290">
        <f t="shared" si="2"/>
        <v>0</v>
      </c>
      <c r="I84" s="291">
        <f t="shared" si="3"/>
        <v>-650</v>
      </c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</row>
    <row r="85" spans="1:175" s="7" customFormat="1" ht="31.5">
      <c r="A85" s="75" t="s">
        <v>990</v>
      </c>
      <c r="B85" s="115" t="s">
        <v>210</v>
      </c>
      <c r="C85" s="115" t="s">
        <v>323</v>
      </c>
      <c r="D85" s="115" t="s">
        <v>456</v>
      </c>
      <c r="E85" s="115"/>
      <c r="F85" s="185">
        <f>SUM(F86)</f>
        <v>95</v>
      </c>
      <c r="G85" s="185">
        <f>SUM(G86)</f>
        <v>0</v>
      </c>
      <c r="H85" s="290">
        <f t="shared" si="2"/>
        <v>0</v>
      </c>
      <c r="I85" s="291">
        <f t="shared" si="3"/>
        <v>-95</v>
      </c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</row>
    <row r="86" spans="1:175" s="7" customFormat="1" ht="78.75">
      <c r="A86" s="76" t="s">
        <v>436</v>
      </c>
      <c r="B86" s="115" t="s">
        <v>210</v>
      </c>
      <c r="C86" s="115" t="s">
        <v>323</v>
      </c>
      <c r="D86" s="115" t="s">
        <v>456</v>
      </c>
      <c r="E86" s="115" t="s">
        <v>343</v>
      </c>
      <c r="F86" s="185">
        <f>SUM('не брать'!H71)</f>
        <v>95</v>
      </c>
      <c r="G86" s="185">
        <f>SUM('не брать'!I71)</f>
        <v>0</v>
      </c>
      <c r="H86" s="290">
        <f t="shared" si="2"/>
        <v>0</v>
      </c>
      <c r="I86" s="291">
        <f t="shared" si="3"/>
        <v>-95</v>
      </c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</row>
    <row r="87" spans="1:175" s="7" customFormat="1" ht="47.25">
      <c r="A87" s="75" t="s">
        <v>637</v>
      </c>
      <c r="B87" s="115" t="s">
        <v>210</v>
      </c>
      <c r="C87" s="115" t="s">
        <v>323</v>
      </c>
      <c r="D87" s="115" t="s">
        <v>638</v>
      </c>
      <c r="E87" s="115"/>
      <c r="F87" s="185">
        <f>SUM(F88)</f>
        <v>1</v>
      </c>
      <c r="G87" s="185">
        <f>SUM(G88)</f>
        <v>0</v>
      </c>
      <c r="H87" s="290">
        <f t="shared" si="2"/>
        <v>0</v>
      </c>
      <c r="I87" s="291">
        <f t="shared" si="3"/>
        <v>-1</v>
      </c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</row>
    <row r="88" spans="1:175" s="7" customFormat="1" ht="78.75">
      <c r="A88" s="76" t="s">
        <v>436</v>
      </c>
      <c r="B88" s="115" t="s">
        <v>210</v>
      </c>
      <c r="C88" s="115" t="s">
        <v>323</v>
      </c>
      <c r="D88" s="115" t="s">
        <v>638</v>
      </c>
      <c r="E88" s="115" t="s">
        <v>343</v>
      </c>
      <c r="F88" s="185">
        <f>SUM('не брать'!H73)</f>
        <v>1</v>
      </c>
      <c r="G88" s="185">
        <f>SUM('не брать'!I73)</f>
        <v>0</v>
      </c>
      <c r="H88" s="290">
        <f t="shared" si="2"/>
        <v>0</v>
      </c>
      <c r="I88" s="291">
        <f t="shared" si="3"/>
        <v>-1</v>
      </c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  <c r="FM88" s="36"/>
      <c r="FN88" s="36"/>
      <c r="FO88" s="36"/>
      <c r="FP88" s="36"/>
      <c r="FQ88" s="36"/>
      <c r="FR88" s="36"/>
      <c r="FS88" s="36"/>
    </row>
    <row r="89" spans="1:175" s="7" customFormat="1" ht="63">
      <c r="A89" s="23" t="s">
        <v>941</v>
      </c>
      <c r="B89" s="10" t="s">
        <v>210</v>
      </c>
      <c r="C89" s="10" t="s">
        <v>323</v>
      </c>
      <c r="D89" s="60" t="s">
        <v>123</v>
      </c>
      <c r="E89" s="10"/>
      <c r="F89" s="185">
        <f>SUM(F90:F91)</f>
        <v>846</v>
      </c>
      <c r="G89" s="185">
        <f>SUM(G90:G91)</f>
        <v>189.9</v>
      </c>
      <c r="H89" s="290">
        <f t="shared" si="2"/>
        <v>22.446808510638299</v>
      </c>
      <c r="I89" s="291">
        <f t="shared" si="3"/>
        <v>-656.1</v>
      </c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</row>
    <row r="90" spans="1:175" s="7" customFormat="1" ht="78.75">
      <c r="A90" s="24" t="s">
        <v>436</v>
      </c>
      <c r="B90" s="10" t="s">
        <v>210</v>
      </c>
      <c r="C90" s="10" t="s">
        <v>323</v>
      </c>
      <c r="D90" s="60" t="s">
        <v>123</v>
      </c>
      <c r="E90" s="10" t="s">
        <v>343</v>
      </c>
      <c r="F90" s="185">
        <f>SUM('не брать'!H85)</f>
        <v>736</v>
      </c>
      <c r="G90" s="185">
        <f>SUM('не брать'!I85)</f>
        <v>189.9</v>
      </c>
      <c r="H90" s="290">
        <f t="shared" si="2"/>
        <v>25.801630434782609</v>
      </c>
      <c r="I90" s="291">
        <f t="shared" si="3"/>
        <v>-546.1</v>
      </c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  <c r="FM90" s="36"/>
      <c r="FN90" s="36"/>
      <c r="FO90" s="36"/>
      <c r="FP90" s="36"/>
      <c r="FQ90" s="36"/>
      <c r="FR90" s="36"/>
      <c r="FS90" s="36"/>
    </row>
    <row r="91" spans="1:175" s="7" customFormat="1" ht="31.5">
      <c r="A91" s="24" t="s">
        <v>437</v>
      </c>
      <c r="B91" s="10" t="s">
        <v>210</v>
      </c>
      <c r="C91" s="10" t="s">
        <v>323</v>
      </c>
      <c r="D91" s="60" t="s">
        <v>123</v>
      </c>
      <c r="E91" s="10" t="s">
        <v>438</v>
      </c>
      <c r="F91" s="185">
        <f>SUM('не брать'!H86)</f>
        <v>110</v>
      </c>
      <c r="G91" s="185">
        <f>SUM('не брать'!I86)</f>
        <v>0</v>
      </c>
      <c r="H91" s="290">
        <f t="shared" si="2"/>
        <v>0</v>
      </c>
      <c r="I91" s="291">
        <f t="shared" si="3"/>
        <v>-110</v>
      </c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</row>
    <row r="92" spans="1:175" s="7" customFormat="1" ht="31.5">
      <c r="A92" s="24" t="s">
        <v>942</v>
      </c>
      <c r="B92" s="10" t="s">
        <v>210</v>
      </c>
      <c r="C92" s="10" t="s">
        <v>323</v>
      </c>
      <c r="D92" s="60" t="s">
        <v>390</v>
      </c>
      <c r="E92" s="10"/>
      <c r="F92" s="185">
        <f>SUM(F93+F94)</f>
        <v>100</v>
      </c>
      <c r="G92" s="185">
        <f>SUM(G93+G94)</f>
        <v>0</v>
      </c>
      <c r="H92" s="290">
        <f t="shared" si="2"/>
        <v>0</v>
      </c>
      <c r="I92" s="291">
        <f t="shared" si="3"/>
        <v>-100</v>
      </c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  <c r="FM92" s="36"/>
      <c r="FN92" s="36"/>
      <c r="FO92" s="36"/>
      <c r="FP92" s="36"/>
      <c r="FQ92" s="36"/>
      <c r="FR92" s="36"/>
      <c r="FS92" s="36"/>
    </row>
    <row r="93" spans="1:175" s="7" customFormat="1" ht="31.5">
      <c r="A93" s="23" t="s">
        <v>248</v>
      </c>
      <c r="B93" s="10" t="s">
        <v>210</v>
      </c>
      <c r="C93" s="10" t="s">
        <v>323</v>
      </c>
      <c r="D93" s="60" t="s">
        <v>390</v>
      </c>
      <c r="E93" s="10" t="s">
        <v>438</v>
      </c>
      <c r="F93" s="185">
        <f>SUM('не брать'!H88)</f>
        <v>100</v>
      </c>
      <c r="G93" s="185">
        <f>SUM('не брать'!I88)</f>
        <v>0</v>
      </c>
      <c r="H93" s="290">
        <f t="shared" si="2"/>
        <v>0</v>
      </c>
      <c r="I93" s="291">
        <f t="shared" si="3"/>
        <v>-100</v>
      </c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</row>
    <row r="94" spans="1:175" s="7" customFormat="1" hidden="1">
      <c r="A94" s="23" t="s">
        <v>482</v>
      </c>
      <c r="B94" s="10" t="s">
        <v>210</v>
      </c>
      <c r="C94" s="10" t="s">
        <v>323</v>
      </c>
      <c r="D94" s="60" t="s">
        <v>390</v>
      </c>
      <c r="E94" s="10" t="s">
        <v>199</v>
      </c>
      <c r="F94" s="185">
        <f>SUM('не брать'!H89+'не брать'!H574)</f>
        <v>0</v>
      </c>
      <c r="G94" s="185">
        <f>SUM('не брать'!I89+'не брать'!I574)</f>
        <v>0</v>
      </c>
      <c r="H94" s="290" t="e">
        <f t="shared" si="2"/>
        <v>#DIV/0!</v>
      </c>
      <c r="I94" s="291">
        <f t="shared" si="3"/>
        <v>0</v>
      </c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  <c r="FM94" s="36"/>
      <c r="FN94" s="36"/>
      <c r="FO94" s="36"/>
      <c r="FP94" s="36"/>
      <c r="FQ94" s="36"/>
      <c r="FR94" s="36"/>
      <c r="FS94" s="36"/>
    </row>
    <row r="95" spans="1:175" s="7" customFormat="1" ht="31.5">
      <c r="A95" s="45" t="s">
        <v>991</v>
      </c>
      <c r="B95" s="10" t="s">
        <v>210</v>
      </c>
      <c r="C95" s="10" t="s">
        <v>323</v>
      </c>
      <c r="D95" s="10" t="s">
        <v>397</v>
      </c>
      <c r="E95" s="10"/>
      <c r="F95" s="185">
        <f>SUM(F96)</f>
        <v>30</v>
      </c>
      <c r="G95" s="185">
        <f>SUM(G96)</f>
        <v>0</v>
      </c>
      <c r="H95" s="290">
        <f t="shared" si="2"/>
        <v>0</v>
      </c>
      <c r="I95" s="291">
        <f t="shared" si="3"/>
        <v>-30</v>
      </c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</row>
    <row r="96" spans="1:175" s="7" customFormat="1" ht="31.5">
      <c r="A96" s="23" t="s">
        <v>441</v>
      </c>
      <c r="B96" s="10" t="s">
        <v>210</v>
      </c>
      <c r="C96" s="10" t="s">
        <v>323</v>
      </c>
      <c r="D96" s="10" t="s">
        <v>397</v>
      </c>
      <c r="E96" s="10" t="s">
        <v>438</v>
      </c>
      <c r="F96" s="185">
        <f>SUM('не брать'!H91+'не брать'!H760)</f>
        <v>30</v>
      </c>
      <c r="G96" s="185">
        <f>SUM('не брать'!I91+'не брать'!I760)</f>
        <v>0</v>
      </c>
      <c r="H96" s="290">
        <f t="shared" si="2"/>
        <v>0</v>
      </c>
      <c r="I96" s="291">
        <f t="shared" si="3"/>
        <v>-30</v>
      </c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</row>
    <row r="97" spans="1:175" s="7" customFormat="1" ht="267.75" hidden="1">
      <c r="A97" s="23" t="s">
        <v>663</v>
      </c>
      <c r="B97" s="10" t="s">
        <v>210</v>
      </c>
      <c r="C97" s="10" t="s">
        <v>323</v>
      </c>
      <c r="D97" s="10" t="s">
        <v>165</v>
      </c>
      <c r="E97" s="10"/>
      <c r="F97" s="185">
        <f>SUM(F98)</f>
        <v>0</v>
      </c>
      <c r="G97" s="185">
        <f>SUM(G98)</f>
        <v>0</v>
      </c>
      <c r="H97" s="290" t="e">
        <f t="shared" si="2"/>
        <v>#DIV/0!</v>
      </c>
      <c r="I97" s="291">
        <f t="shared" si="3"/>
        <v>0</v>
      </c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</row>
    <row r="98" spans="1:175" s="7" customFormat="1" ht="31.5" hidden="1">
      <c r="A98" s="23" t="s">
        <v>135</v>
      </c>
      <c r="B98" s="10" t="s">
        <v>210</v>
      </c>
      <c r="C98" s="10" t="s">
        <v>323</v>
      </c>
      <c r="D98" s="10" t="s">
        <v>165</v>
      </c>
      <c r="E98" s="10" t="s">
        <v>438</v>
      </c>
      <c r="F98" s="185">
        <f>SUM('не брать'!H93+'не брать'!H39+'не брать'!H762)</f>
        <v>0</v>
      </c>
      <c r="G98" s="185">
        <f>SUM('не брать'!I93+'не брать'!I39+'не брать'!I762)</f>
        <v>0</v>
      </c>
      <c r="H98" s="290" t="e">
        <f t="shared" si="2"/>
        <v>#DIV/0!</v>
      </c>
      <c r="I98" s="291">
        <f t="shared" si="3"/>
        <v>0</v>
      </c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</row>
    <row r="99" spans="1:175" s="7" customFormat="1" ht="220.5" hidden="1">
      <c r="A99" s="24" t="s">
        <v>664</v>
      </c>
      <c r="B99" s="10" t="s">
        <v>210</v>
      </c>
      <c r="C99" s="10" t="s">
        <v>323</v>
      </c>
      <c r="D99" s="10" t="s">
        <v>161</v>
      </c>
      <c r="E99" s="10"/>
      <c r="F99" s="185">
        <f>SUM(F100:F101)</f>
        <v>0</v>
      </c>
      <c r="G99" s="185">
        <f>SUM(G100:G101)</f>
        <v>0</v>
      </c>
      <c r="H99" s="290" t="e">
        <f t="shared" si="2"/>
        <v>#DIV/0!</v>
      </c>
      <c r="I99" s="291">
        <f t="shared" si="3"/>
        <v>0</v>
      </c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</row>
    <row r="100" spans="1:175" s="7" customFormat="1" ht="78.75" hidden="1">
      <c r="A100" s="24" t="s">
        <v>436</v>
      </c>
      <c r="B100" s="10" t="s">
        <v>210</v>
      </c>
      <c r="C100" s="10" t="s">
        <v>323</v>
      </c>
      <c r="D100" s="10" t="s">
        <v>161</v>
      </c>
      <c r="E100" s="10" t="s">
        <v>343</v>
      </c>
      <c r="F100" s="185">
        <f>SUM('не брать'!H97)</f>
        <v>0</v>
      </c>
      <c r="G100" s="185">
        <f>SUM('не брать'!I97)</f>
        <v>0</v>
      </c>
      <c r="H100" s="290" t="e">
        <f t="shared" si="2"/>
        <v>#DIV/0!</v>
      </c>
      <c r="I100" s="291">
        <f t="shared" si="3"/>
        <v>0</v>
      </c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  <c r="FO100" s="36"/>
      <c r="FP100" s="36"/>
      <c r="FQ100" s="36"/>
      <c r="FR100" s="36"/>
      <c r="FS100" s="36"/>
    </row>
    <row r="101" spans="1:175" s="7" customFormat="1" ht="31.5" hidden="1">
      <c r="A101" s="24" t="s">
        <v>437</v>
      </c>
      <c r="B101" s="10" t="s">
        <v>210</v>
      </c>
      <c r="C101" s="10" t="s">
        <v>323</v>
      </c>
      <c r="D101" s="10" t="s">
        <v>161</v>
      </c>
      <c r="E101" s="10" t="s">
        <v>438</v>
      </c>
      <c r="F101" s="185">
        <f>SUM('не брать'!H98)</f>
        <v>0</v>
      </c>
      <c r="G101" s="185">
        <f>SUM('не брать'!I98)</f>
        <v>0</v>
      </c>
      <c r="H101" s="290" t="e">
        <f t="shared" si="2"/>
        <v>#DIV/0!</v>
      </c>
      <c r="I101" s="291">
        <f t="shared" si="3"/>
        <v>0</v>
      </c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</row>
    <row r="102" spans="1:175" s="7" customFormat="1" ht="78.75">
      <c r="A102" s="24" t="s">
        <v>945</v>
      </c>
      <c r="B102" s="10" t="s">
        <v>210</v>
      </c>
      <c r="C102" s="10" t="s">
        <v>323</v>
      </c>
      <c r="D102" s="10" t="s">
        <v>289</v>
      </c>
      <c r="E102" s="10"/>
      <c r="F102" s="185">
        <f>SUM(F103)</f>
        <v>1</v>
      </c>
      <c r="G102" s="185">
        <f>SUM(G103)</f>
        <v>0</v>
      </c>
      <c r="H102" s="290">
        <f t="shared" si="2"/>
        <v>0</v>
      </c>
      <c r="I102" s="291">
        <f t="shared" si="3"/>
        <v>-1</v>
      </c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  <c r="FO102" s="36"/>
      <c r="FP102" s="36"/>
      <c r="FQ102" s="36"/>
      <c r="FR102" s="36"/>
      <c r="FS102" s="36"/>
    </row>
    <row r="103" spans="1:175" s="7" customFormat="1" ht="31.5">
      <c r="A103" s="24" t="s">
        <v>437</v>
      </c>
      <c r="B103" s="10" t="s">
        <v>210</v>
      </c>
      <c r="C103" s="10" t="s">
        <v>323</v>
      </c>
      <c r="D103" s="10" t="s">
        <v>289</v>
      </c>
      <c r="E103" s="10" t="s">
        <v>438</v>
      </c>
      <c r="F103" s="185">
        <f>SUM('не брать'!H100)</f>
        <v>1</v>
      </c>
      <c r="G103" s="185">
        <f>SUM('не брать'!I100)</f>
        <v>0</v>
      </c>
      <c r="H103" s="290">
        <f t="shared" si="2"/>
        <v>0</v>
      </c>
      <c r="I103" s="291">
        <f t="shared" si="3"/>
        <v>-1</v>
      </c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</row>
    <row r="104" spans="1:175" s="7" customFormat="1" ht="78.75">
      <c r="A104" s="76" t="s">
        <v>932</v>
      </c>
      <c r="B104" s="91" t="s">
        <v>210</v>
      </c>
      <c r="C104" s="91" t="s">
        <v>323</v>
      </c>
      <c r="D104" s="92" t="s">
        <v>547</v>
      </c>
      <c r="E104" s="92"/>
      <c r="F104" s="185">
        <f>SUM(F105)</f>
        <v>116</v>
      </c>
      <c r="G104" s="185">
        <f>SUM(G105)</f>
        <v>0</v>
      </c>
      <c r="H104" s="290">
        <f t="shared" si="2"/>
        <v>0</v>
      </c>
      <c r="I104" s="291">
        <f t="shared" si="3"/>
        <v>-116</v>
      </c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</row>
    <row r="105" spans="1:175" s="7" customFormat="1" ht="31.5">
      <c r="A105" s="75" t="s">
        <v>135</v>
      </c>
      <c r="B105" s="91" t="s">
        <v>214</v>
      </c>
      <c r="C105" s="91" t="s">
        <v>212</v>
      </c>
      <c r="D105" s="92" t="s">
        <v>547</v>
      </c>
      <c r="E105" s="92" t="s">
        <v>438</v>
      </c>
      <c r="F105" s="185">
        <f>SUM('не брать'!H102)</f>
        <v>116</v>
      </c>
      <c r="G105" s="185">
        <f>SUM('не брать'!I102)</f>
        <v>0</v>
      </c>
      <c r="H105" s="290">
        <f t="shared" si="2"/>
        <v>0</v>
      </c>
      <c r="I105" s="291">
        <f t="shared" si="3"/>
        <v>-116</v>
      </c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</row>
    <row r="106" spans="1:175" s="7" customFormat="1" ht="204.75" hidden="1">
      <c r="A106" s="24" t="s">
        <v>651</v>
      </c>
      <c r="B106" s="10" t="s">
        <v>210</v>
      </c>
      <c r="C106" s="10" t="s">
        <v>323</v>
      </c>
      <c r="D106" s="10" t="s">
        <v>284</v>
      </c>
      <c r="E106" s="10"/>
      <c r="F106" s="185">
        <f>SUM(F107:F109)</f>
        <v>0</v>
      </c>
      <c r="G106" s="185">
        <f>SUM(G107:G109)</f>
        <v>0</v>
      </c>
      <c r="H106" s="290" t="e">
        <f t="shared" si="2"/>
        <v>#DIV/0!</v>
      </c>
      <c r="I106" s="291">
        <f t="shared" si="3"/>
        <v>0</v>
      </c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  <c r="FM106" s="36"/>
      <c r="FN106" s="36"/>
      <c r="FO106" s="36"/>
      <c r="FP106" s="36"/>
      <c r="FQ106" s="36"/>
      <c r="FR106" s="36"/>
      <c r="FS106" s="36"/>
    </row>
    <row r="107" spans="1:175" s="7" customFormat="1" ht="78.75" hidden="1">
      <c r="A107" s="24" t="s">
        <v>436</v>
      </c>
      <c r="B107" s="10" t="s">
        <v>210</v>
      </c>
      <c r="C107" s="10" t="s">
        <v>323</v>
      </c>
      <c r="D107" s="10" t="s">
        <v>284</v>
      </c>
      <c r="E107" s="10" t="s">
        <v>343</v>
      </c>
      <c r="F107" s="185">
        <f>SUM('не брать'!H106)</f>
        <v>0</v>
      </c>
      <c r="G107" s="185">
        <f>SUM('не брать'!I106)</f>
        <v>0</v>
      </c>
      <c r="H107" s="290" t="e">
        <f t="shared" si="2"/>
        <v>#DIV/0!</v>
      </c>
      <c r="I107" s="291">
        <f t="shared" si="3"/>
        <v>0</v>
      </c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</row>
    <row r="108" spans="1:175" s="7" customFormat="1" ht="31.5" hidden="1">
      <c r="A108" s="24" t="s">
        <v>441</v>
      </c>
      <c r="B108" s="10" t="s">
        <v>210</v>
      </c>
      <c r="C108" s="10" t="s">
        <v>323</v>
      </c>
      <c r="D108" s="10" t="s">
        <v>284</v>
      </c>
      <c r="E108" s="10" t="s">
        <v>438</v>
      </c>
      <c r="F108" s="185">
        <f>SUM('не брать'!H107)</f>
        <v>0</v>
      </c>
      <c r="G108" s="185">
        <f>SUM('не брать'!I107)</f>
        <v>0</v>
      </c>
      <c r="H108" s="290" t="e">
        <f t="shared" si="2"/>
        <v>#DIV/0!</v>
      </c>
      <c r="I108" s="291">
        <f t="shared" si="3"/>
        <v>0</v>
      </c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</row>
    <row r="109" spans="1:175" s="7" customFormat="1" ht="31.5" hidden="1">
      <c r="A109" s="24" t="s">
        <v>440</v>
      </c>
      <c r="B109" s="10" t="s">
        <v>210</v>
      </c>
      <c r="C109" s="10" t="s">
        <v>323</v>
      </c>
      <c r="D109" s="10" t="s">
        <v>284</v>
      </c>
      <c r="E109" s="10" t="s">
        <v>241</v>
      </c>
      <c r="F109" s="185">
        <f>SUM('не брать'!H108)</f>
        <v>0</v>
      </c>
      <c r="G109" s="185">
        <f>SUM('не брать'!I108)</f>
        <v>0</v>
      </c>
      <c r="H109" s="290" t="e">
        <f t="shared" si="2"/>
        <v>#DIV/0!</v>
      </c>
      <c r="I109" s="291">
        <f t="shared" si="3"/>
        <v>0</v>
      </c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</row>
    <row r="110" spans="1:175" s="7" customFormat="1" hidden="1">
      <c r="A110" s="24"/>
      <c r="B110" s="10"/>
      <c r="C110" s="10"/>
      <c r="D110" s="10"/>
      <c r="E110" s="10"/>
      <c r="F110" s="185">
        <f>SUM(F111+F126)</f>
        <v>0</v>
      </c>
      <c r="G110" s="185">
        <f>SUM(G111+G126)</f>
        <v>0</v>
      </c>
      <c r="H110" s="290" t="e">
        <f t="shared" si="2"/>
        <v>#DIV/0!</v>
      </c>
      <c r="I110" s="291">
        <f t="shared" si="3"/>
        <v>0</v>
      </c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  <c r="FM110" s="36"/>
      <c r="FN110" s="36"/>
      <c r="FO110" s="36"/>
      <c r="FP110" s="36"/>
      <c r="FQ110" s="36"/>
      <c r="FR110" s="36"/>
      <c r="FS110" s="36"/>
    </row>
    <row r="111" spans="1:175" s="7" customFormat="1" ht="31.5" hidden="1">
      <c r="A111" s="23" t="s">
        <v>86</v>
      </c>
      <c r="B111" s="10" t="s">
        <v>210</v>
      </c>
      <c r="C111" s="10" t="s">
        <v>323</v>
      </c>
      <c r="D111" s="10" t="s">
        <v>348</v>
      </c>
      <c r="E111" s="10"/>
      <c r="F111" s="185">
        <f>SUM(F112)</f>
        <v>0</v>
      </c>
      <c r="G111" s="185">
        <f>SUM(G112)</f>
        <v>0</v>
      </c>
      <c r="H111" s="290" t="e">
        <f t="shared" si="2"/>
        <v>#DIV/0!</v>
      </c>
      <c r="I111" s="291">
        <f t="shared" si="3"/>
        <v>0</v>
      </c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</row>
    <row r="112" spans="1:175" s="7" customFormat="1" ht="31.5" hidden="1">
      <c r="A112" s="24" t="s">
        <v>441</v>
      </c>
      <c r="B112" s="10" t="s">
        <v>210</v>
      </c>
      <c r="C112" s="10" t="s">
        <v>323</v>
      </c>
      <c r="D112" s="10" t="s">
        <v>348</v>
      </c>
      <c r="E112" s="10" t="s">
        <v>438</v>
      </c>
      <c r="F112" s="185">
        <f>SUM('не брать'!H110)</f>
        <v>0</v>
      </c>
      <c r="G112" s="185">
        <f>SUM('не брать'!I110)</f>
        <v>0</v>
      </c>
      <c r="H112" s="290" t="e">
        <f t="shared" si="2"/>
        <v>#DIV/0!</v>
      </c>
      <c r="I112" s="291">
        <f t="shared" si="3"/>
        <v>0</v>
      </c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  <c r="FM112" s="36"/>
      <c r="FN112" s="36"/>
      <c r="FO112" s="36"/>
      <c r="FP112" s="36"/>
      <c r="FQ112" s="36"/>
      <c r="FR112" s="36"/>
      <c r="FS112" s="36"/>
    </row>
    <row r="113" spans="1:175" s="7" customFormat="1" ht="94.5">
      <c r="A113" s="23" t="s">
        <v>667</v>
      </c>
      <c r="B113" s="10" t="s">
        <v>210</v>
      </c>
      <c r="C113" s="10" t="s">
        <v>323</v>
      </c>
      <c r="D113" s="10" t="s">
        <v>349</v>
      </c>
      <c r="E113" s="10"/>
      <c r="F113" s="185">
        <f>SUM(F115+F114)</f>
        <v>568.6</v>
      </c>
      <c r="G113" s="185">
        <f>SUM(G115+G114)</f>
        <v>10.1</v>
      </c>
      <c r="H113" s="290">
        <f t="shared" si="2"/>
        <v>1.7762926486106223</v>
      </c>
      <c r="I113" s="291">
        <f t="shared" si="3"/>
        <v>-558.5</v>
      </c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</row>
    <row r="114" spans="1:175" s="7" customFormat="1" ht="31.5">
      <c r="A114" s="24" t="s">
        <v>437</v>
      </c>
      <c r="B114" s="10" t="s">
        <v>210</v>
      </c>
      <c r="C114" s="10" t="s">
        <v>323</v>
      </c>
      <c r="D114" s="10" t="s">
        <v>349</v>
      </c>
      <c r="E114" s="10" t="s">
        <v>438</v>
      </c>
      <c r="F114" s="185">
        <f>SUM('не брать'!H112)</f>
        <v>568.6</v>
      </c>
      <c r="G114" s="185">
        <f>SUM('не брать'!I112)</f>
        <v>10.1</v>
      </c>
      <c r="H114" s="290">
        <f t="shared" si="2"/>
        <v>1.7762926486106223</v>
      </c>
      <c r="I114" s="291">
        <f t="shared" si="3"/>
        <v>-558.5</v>
      </c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  <c r="FM114" s="36"/>
      <c r="FN114" s="36"/>
      <c r="FO114" s="36"/>
      <c r="FP114" s="36"/>
      <c r="FQ114" s="36"/>
      <c r="FR114" s="36"/>
      <c r="FS114" s="36"/>
    </row>
    <row r="115" spans="1:175" s="7" customFormat="1" hidden="1">
      <c r="A115" s="23" t="s">
        <v>439</v>
      </c>
      <c r="B115" s="10" t="s">
        <v>210</v>
      </c>
      <c r="C115" s="10" t="s">
        <v>323</v>
      </c>
      <c r="D115" s="10" t="s">
        <v>349</v>
      </c>
      <c r="E115" s="10" t="s">
        <v>344</v>
      </c>
      <c r="F115" s="185">
        <f>SUM('не брать'!H113)</f>
        <v>0</v>
      </c>
      <c r="G115" s="185">
        <f>SUM('не брать'!I113)</f>
        <v>0</v>
      </c>
      <c r="H115" s="290" t="e">
        <f t="shared" si="2"/>
        <v>#DIV/0!</v>
      </c>
      <c r="I115" s="291">
        <f t="shared" si="3"/>
        <v>0</v>
      </c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</row>
    <row r="116" spans="1:175" s="7" customFormat="1" ht="94.5">
      <c r="A116" s="23" t="s">
        <v>668</v>
      </c>
      <c r="B116" s="10" t="s">
        <v>210</v>
      </c>
      <c r="C116" s="10" t="s">
        <v>323</v>
      </c>
      <c r="D116" s="10" t="s">
        <v>588</v>
      </c>
      <c r="E116" s="10"/>
      <c r="F116" s="185">
        <f>SUM(F117)</f>
        <v>342.5</v>
      </c>
      <c r="G116" s="185">
        <f>SUM(G117)</f>
        <v>114.7</v>
      </c>
      <c r="H116" s="290">
        <f t="shared" si="2"/>
        <v>33.489051094890513</v>
      </c>
      <c r="I116" s="291">
        <f t="shared" si="3"/>
        <v>-227.8</v>
      </c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</row>
    <row r="117" spans="1:175" s="7" customFormat="1" ht="31.5">
      <c r="A117" s="23" t="s">
        <v>441</v>
      </c>
      <c r="B117" s="10" t="s">
        <v>210</v>
      </c>
      <c r="C117" s="10" t="s">
        <v>323</v>
      </c>
      <c r="D117" s="10" t="s">
        <v>588</v>
      </c>
      <c r="E117" s="10" t="s">
        <v>438</v>
      </c>
      <c r="F117" s="185">
        <f>SUM('не брать'!H117)</f>
        <v>342.5</v>
      </c>
      <c r="G117" s="185">
        <f>SUM('не брать'!I117)</f>
        <v>114.7</v>
      </c>
      <c r="H117" s="290">
        <f t="shared" si="2"/>
        <v>33.489051094890513</v>
      </c>
      <c r="I117" s="291">
        <f t="shared" si="3"/>
        <v>-227.8</v>
      </c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</row>
    <row r="118" spans="1:175" s="7" customFormat="1" ht="31.5" hidden="1">
      <c r="A118" s="23" t="s">
        <v>135</v>
      </c>
      <c r="B118" s="10" t="s">
        <v>210</v>
      </c>
      <c r="C118" s="10" t="s">
        <v>323</v>
      </c>
      <c r="D118" s="10"/>
      <c r="E118" s="10" t="s">
        <v>438</v>
      </c>
      <c r="F118" s="185"/>
      <c r="G118" s="185"/>
      <c r="H118" s="290" t="e">
        <f t="shared" si="2"/>
        <v>#DIV/0!</v>
      </c>
      <c r="I118" s="291">
        <f t="shared" si="3"/>
        <v>0</v>
      </c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  <c r="FM118" s="36"/>
      <c r="FN118" s="36"/>
      <c r="FO118" s="36"/>
      <c r="FP118" s="36"/>
      <c r="FQ118" s="36"/>
      <c r="FR118" s="36"/>
      <c r="FS118" s="36"/>
    </row>
    <row r="119" spans="1:175" s="7" customFormat="1" ht="220.5" hidden="1">
      <c r="A119" s="23" t="s">
        <v>669</v>
      </c>
      <c r="B119" s="10" t="s">
        <v>210</v>
      </c>
      <c r="C119" s="10" t="s">
        <v>323</v>
      </c>
      <c r="D119" s="12" t="s">
        <v>601</v>
      </c>
      <c r="E119" s="10"/>
      <c r="F119" s="185">
        <f>SUM(F120)</f>
        <v>0</v>
      </c>
      <c r="G119" s="185">
        <f>SUM(G120)</f>
        <v>0</v>
      </c>
      <c r="H119" s="290" t="e">
        <f t="shared" si="2"/>
        <v>#DIV/0!</v>
      </c>
      <c r="I119" s="291">
        <f t="shared" si="3"/>
        <v>0</v>
      </c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</row>
    <row r="120" spans="1:175" s="7" customFormat="1" ht="94.5" hidden="1">
      <c r="A120" s="23" t="s">
        <v>13</v>
      </c>
      <c r="B120" s="10" t="s">
        <v>210</v>
      </c>
      <c r="C120" s="10" t="s">
        <v>323</v>
      </c>
      <c r="D120" s="12" t="s">
        <v>601</v>
      </c>
      <c r="E120" s="10" t="s">
        <v>343</v>
      </c>
      <c r="F120" s="185">
        <f>SUM('не брать'!H119)</f>
        <v>0</v>
      </c>
      <c r="G120" s="185">
        <f>SUM('не брать'!I119)</f>
        <v>0</v>
      </c>
      <c r="H120" s="290" t="e">
        <f t="shared" si="2"/>
        <v>#DIV/0!</v>
      </c>
      <c r="I120" s="291">
        <f t="shared" si="3"/>
        <v>0</v>
      </c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  <c r="FM120" s="36"/>
      <c r="FN120" s="36"/>
      <c r="FO120" s="36"/>
      <c r="FP120" s="36"/>
      <c r="FQ120" s="36"/>
      <c r="FR120" s="36"/>
      <c r="FS120" s="36"/>
    </row>
    <row r="121" spans="1:175" s="7" customFormat="1" ht="220.5" hidden="1">
      <c r="A121" s="75" t="s">
        <v>670</v>
      </c>
      <c r="B121" s="12" t="s">
        <v>210</v>
      </c>
      <c r="C121" s="12" t="s">
        <v>323</v>
      </c>
      <c r="D121" s="92" t="s">
        <v>504</v>
      </c>
      <c r="E121" s="13"/>
      <c r="F121" s="185">
        <f>SUM(F122+F123)</f>
        <v>0</v>
      </c>
      <c r="G121" s="185">
        <f>SUM(G122+G123)</f>
        <v>0</v>
      </c>
      <c r="H121" s="290" t="e">
        <f t="shared" si="2"/>
        <v>#DIV/0!</v>
      </c>
      <c r="I121" s="291">
        <f t="shared" si="3"/>
        <v>0</v>
      </c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  <c r="FM121" s="36"/>
      <c r="FN121" s="36"/>
      <c r="FO121" s="36"/>
      <c r="FP121" s="36"/>
      <c r="FQ121" s="36"/>
      <c r="FR121" s="36"/>
      <c r="FS121" s="36"/>
    </row>
    <row r="122" spans="1:175" s="7" customFormat="1" ht="31.5" hidden="1">
      <c r="A122" s="75" t="s">
        <v>135</v>
      </c>
      <c r="B122" s="12" t="s">
        <v>210</v>
      </c>
      <c r="C122" s="12" t="s">
        <v>323</v>
      </c>
      <c r="D122" s="92" t="s">
        <v>504</v>
      </c>
      <c r="E122" s="13" t="s">
        <v>438</v>
      </c>
      <c r="F122" s="185">
        <f>SUM('не брать'!H124+'не брать'!H582)</f>
        <v>0</v>
      </c>
      <c r="G122" s="185">
        <f>SUM('не брать'!I124+'не брать'!I582)</f>
        <v>0</v>
      </c>
      <c r="H122" s="290" t="e">
        <f t="shared" si="2"/>
        <v>#DIV/0!</v>
      </c>
      <c r="I122" s="291">
        <f t="shared" si="3"/>
        <v>0</v>
      </c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</row>
    <row r="123" spans="1:175" s="7" customFormat="1" hidden="1">
      <c r="A123" s="24" t="s">
        <v>321</v>
      </c>
      <c r="B123" s="12" t="s">
        <v>210</v>
      </c>
      <c r="C123" s="12" t="s">
        <v>323</v>
      </c>
      <c r="D123" s="92" t="s">
        <v>504</v>
      </c>
      <c r="E123" s="13" t="s">
        <v>199</v>
      </c>
      <c r="F123" s="185">
        <f>SUM('не брать'!H583)</f>
        <v>0</v>
      </c>
      <c r="G123" s="185">
        <f>SUM('не брать'!I583)</f>
        <v>0</v>
      </c>
      <c r="H123" s="290" t="e">
        <f t="shared" si="2"/>
        <v>#DIV/0!</v>
      </c>
      <c r="I123" s="291">
        <f t="shared" si="3"/>
        <v>0</v>
      </c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  <c r="FM123" s="36"/>
      <c r="FN123" s="36"/>
      <c r="FO123" s="36"/>
      <c r="FP123" s="36"/>
      <c r="FQ123" s="36"/>
      <c r="FR123" s="36"/>
      <c r="FS123" s="36"/>
    </row>
    <row r="124" spans="1:175" s="7" customFormat="1" ht="236.25" hidden="1">
      <c r="A124" s="75" t="s">
        <v>756</v>
      </c>
      <c r="B124" s="12" t="s">
        <v>210</v>
      </c>
      <c r="C124" s="12" t="s">
        <v>323</v>
      </c>
      <c r="D124" s="92" t="s">
        <v>505</v>
      </c>
      <c r="E124" s="13"/>
      <c r="F124" s="185">
        <f>SUM(F125)</f>
        <v>0</v>
      </c>
      <c r="G124" s="185">
        <f>SUM(G125)</f>
        <v>0</v>
      </c>
      <c r="H124" s="290" t="e">
        <f t="shared" si="2"/>
        <v>#DIV/0!</v>
      </c>
      <c r="I124" s="291">
        <f t="shared" si="3"/>
        <v>0</v>
      </c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  <c r="FM124" s="36"/>
      <c r="FN124" s="36"/>
      <c r="FO124" s="36"/>
      <c r="FP124" s="36"/>
      <c r="FQ124" s="36"/>
      <c r="FR124" s="36"/>
      <c r="FS124" s="36"/>
    </row>
    <row r="125" spans="1:175" s="7" customFormat="1" hidden="1">
      <c r="A125" s="24" t="s">
        <v>321</v>
      </c>
      <c r="B125" s="12" t="s">
        <v>210</v>
      </c>
      <c r="C125" s="12" t="s">
        <v>323</v>
      </c>
      <c r="D125" s="92" t="s">
        <v>505</v>
      </c>
      <c r="E125" s="13" t="s">
        <v>199</v>
      </c>
      <c r="F125" s="185">
        <f>SUM('не брать'!H585+'не брать'!H126)</f>
        <v>0</v>
      </c>
      <c r="G125" s="185">
        <f>SUM('не брать'!I585+'не брать'!I126)</f>
        <v>0</v>
      </c>
      <c r="H125" s="290" t="e">
        <f t="shared" si="2"/>
        <v>#DIV/0!</v>
      </c>
      <c r="I125" s="291">
        <f t="shared" si="3"/>
        <v>0</v>
      </c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</row>
    <row r="126" spans="1:175" s="7" customFormat="1" ht="94.5" hidden="1">
      <c r="A126" s="43" t="s">
        <v>755</v>
      </c>
      <c r="B126" s="10" t="s">
        <v>210</v>
      </c>
      <c r="C126" s="10" t="s">
        <v>323</v>
      </c>
      <c r="D126" s="10" t="s">
        <v>479</v>
      </c>
      <c r="E126" s="10"/>
      <c r="F126" s="185">
        <f>SUM(F127)</f>
        <v>0</v>
      </c>
      <c r="G126" s="185">
        <f>SUM(G127)</f>
        <v>0</v>
      </c>
      <c r="H126" s="290" t="e">
        <f t="shared" si="2"/>
        <v>#DIV/0!</v>
      </c>
      <c r="I126" s="291">
        <f t="shared" si="3"/>
        <v>0</v>
      </c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</row>
    <row r="127" spans="1:175" s="7" customFormat="1" hidden="1">
      <c r="A127" s="24" t="s">
        <v>321</v>
      </c>
      <c r="B127" s="10" t="s">
        <v>210</v>
      </c>
      <c r="C127" s="10" t="s">
        <v>323</v>
      </c>
      <c r="D127" s="10" t="s">
        <v>479</v>
      </c>
      <c r="E127" s="10" t="s">
        <v>199</v>
      </c>
      <c r="F127" s="185">
        <f>SUM('не брать'!H580)</f>
        <v>0</v>
      </c>
      <c r="G127" s="185">
        <f>SUM('не брать'!I580)</f>
        <v>0</v>
      </c>
      <c r="H127" s="290" t="e">
        <f t="shared" si="2"/>
        <v>#DIV/0!</v>
      </c>
      <c r="I127" s="291">
        <f t="shared" si="3"/>
        <v>0</v>
      </c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</row>
    <row r="128" spans="1:175" s="7" customFormat="1" ht="141.75" hidden="1">
      <c r="A128" s="24" t="s">
        <v>826</v>
      </c>
      <c r="B128" s="10" t="s">
        <v>210</v>
      </c>
      <c r="C128" s="10" t="s">
        <v>323</v>
      </c>
      <c r="D128" s="10" t="s">
        <v>84</v>
      </c>
      <c r="E128" s="10"/>
      <c r="F128" s="185">
        <f>SUM(F129)</f>
        <v>0</v>
      </c>
      <c r="G128" s="185">
        <f>SUM(G129)</f>
        <v>0</v>
      </c>
      <c r="H128" s="290" t="e">
        <f t="shared" si="2"/>
        <v>#DIV/0!</v>
      </c>
      <c r="I128" s="291">
        <f t="shared" si="3"/>
        <v>0</v>
      </c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  <c r="FM128" s="36"/>
      <c r="FN128" s="36"/>
      <c r="FO128" s="36"/>
      <c r="FP128" s="36"/>
      <c r="FQ128" s="36"/>
      <c r="FR128" s="36"/>
      <c r="FS128" s="36"/>
    </row>
    <row r="129" spans="1:175" s="7" customFormat="1" hidden="1">
      <c r="A129" s="24" t="s">
        <v>321</v>
      </c>
      <c r="B129" s="10" t="s">
        <v>210</v>
      </c>
      <c r="C129" s="10" t="s">
        <v>323</v>
      </c>
      <c r="D129" s="10" t="s">
        <v>84</v>
      </c>
      <c r="E129" s="10" t="s">
        <v>199</v>
      </c>
      <c r="F129" s="185"/>
      <c r="G129" s="185"/>
      <c r="H129" s="290" t="e">
        <f t="shared" si="2"/>
        <v>#DIV/0!</v>
      </c>
      <c r="I129" s="291">
        <f t="shared" si="3"/>
        <v>0</v>
      </c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</row>
    <row r="130" spans="1:175" s="7" customFormat="1" ht="63" hidden="1">
      <c r="A130" s="24" t="s">
        <v>21</v>
      </c>
      <c r="B130" s="10" t="s">
        <v>210</v>
      </c>
      <c r="C130" s="10" t="s">
        <v>323</v>
      </c>
      <c r="D130" s="10" t="s">
        <v>22</v>
      </c>
      <c r="E130" s="10"/>
      <c r="F130" s="185">
        <f>SUM(F132+F131)</f>
        <v>0</v>
      </c>
      <c r="G130" s="185">
        <f>SUM(G132+G131)</f>
        <v>0</v>
      </c>
      <c r="H130" s="290" t="e">
        <f t="shared" si="2"/>
        <v>#DIV/0!</v>
      </c>
      <c r="I130" s="291">
        <f t="shared" si="3"/>
        <v>0</v>
      </c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  <c r="FM130" s="36"/>
      <c r="FN130" s="36"/>
      <c r="FO130" s="36"/>
      <c r="FP130" s="36"/>
      <c r="FQ130" s="36"/>
      <c r="FR130" s="36"/>
      <c r="FS130" s="36"/>
    </row>
    <row r="131" spans="1:175" s="7" customFormat="1" ht="31.5" hidden="1">
      <c r="A131" s="24" t="s">
        <v>437</v>
      </c>
      <c r="B131" s="10" t="s">
        <v>210</v>
      </c>
      <c r="C131" s="10" t="s">
        <v>323</v>
      </c>
      <c r="D131" s="10" t="s">
        <v>22</v>
      </c>
      <c r="E131" s="10" t="s">
        <v>438</v>
      </c>
      <c r="F131" s="185">
        <f>SUM('не брать'!H121)</f>
        <v>0</v>
      </c>
      <c r="G131" s="185">
        <f>SUM('не брать'!I121)</f>
        <v>0</v>
      </c>
      <c r="H131" s="290" t="e">
        <f t="shared" si="2"/>
        <v>#DIV/0!</v>
      </c>
      <c r="I131" s="291">
        <f t="shared" si="3"/>
        <v>0</v>
      </c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</row>
    <row r="132" spans="1:175" s="7" customFormat="1" hidden="1">
      <c r="A132" s="23" t="s">
        <v>439</v>
      </c>
      <c r="B132" s="10" t="s">
        <v>210</v>
      </c>
      <c r="C132" s="10" t="s">
        <v>323</v>
      </c>
      <c r="D132" s="10" t="s">
        <v>22</v>
      </c>
      <c r="E132" s="10" t="s">
        <v>344</v>
      </c>
      <c r="F132" s="185">
        <f>SUM('не брать'!H122)</f>
        <v>0</v>
      </c>
      <c r="G132" s="185">
        <f>SUM('не брать'!I122)</f>
        <v>0</v>
      </c>
      <c r="H132" s="290" t="e">
        <f t="shared" si="2"/>
        <v>#DIV/0!</v>
      </c>
      <c r="I132" s="291">
        <f t="shared" si="3"/>
        <v>0</v>
      </c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  <c r="FM132" s="36"/>
      <c r="FN132" s="36"/>
      <c r="FO132" s="36"/>
      <c r="FP132" s="36"/>
      <c r="FQ132" s="36"/>
      <c r="FR132" s="36"/>
      <c r="FS132" s="36"/>
    </row>
    <row r="133" spans="1:175" s="7" customFormat="1" hidden="1">
      <c r="A133" s="24" t="s">
        <v>470</v>
      </c>
      <c r="B133" s="10" t="s">
        <v>210</v>
      </c>
      <c r="C133" s="10" t="s">
        <v>323</v>
      </c>
      <c r="D133" s="10" t="s">
        <v>469</v>
      </c>
      <c r="E133" s="10"/>
      <c r="F133" s="185">
        <f>SUM(F134)</f>
        <v>0</v>
      </c>
      <c r="G133" s="185">
        <f>SUM(G134)</f>
        <v>0</v>
      </c>
      <c r="H133" s="290" t="e">
        <f t="shared" si="2"/>
        <v>#DIV/0!</v>
      </c>
      <c r="I133" s="291">
        <f t="shared" si="3"/>
        <v>0</v>
      </c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  <c r="FM133" s="36"/>
      <c r="FN133" s="36"/>
      <c r="FO133" s="36"/>
      <c r="FP133" s="36"/>
      <c r="FQ133" s="36"/>
      <c r="FR133" s="36"/>
      <c r="FS133" s="36"/>
    </row>
    <row r="134" spans="1:175" s="7" customFormat="1" hidden="1">
      <c r="A134" s="82" t="s">
        <v>439</v>
      </c>
      <c r="B134" s="10" t="s">
        <v>210</v>
      </c>
      <c r="C134" s="10" t="s">
        <v>323</v>
      </c>
      <c r="D134" s="10" t="s">
        <v>469</v>
      </c>
      <c r="E134" s="10" t="s">
        <v>344</v>
      </c>
      <c r="F134" s="185"/>
      <c r="G134" s="185"/>
      <c r="H134" s="290" t="e">
        <f t="shared" si="2"/>
        <v>#DIV/0!</v>
      </c>
      <c r="I134" s="291">
        <f t="shared" si="3"/>
        <v>0</v>
      </c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</row>
    <row r="135" spans="1:175" s="7" customFormat="1" ht="31.5" hidden="1">
      <c r="A135" s="82" t="s">
        <v>472</v>
      </c>
      <c r="B135" s="10" t="s">
        <v>210</v>
      </c>
      <c r="C135" s="10" t="s">
        <v>323</v>
      </c>
      <c r="D135" s="10" t="s">
        <v>471</v>
      </c>
      <c r="E135" s="10"/>
      <c r="F135" s="185">
        <f>SUM(F136)</f>
        <v>0</v>
      </c>
      <c r="G135" s="185">
        <f>SUM(G136)</f>
        <v>0</v>
      </c>
      <c r="H135" s="290" t="e">
        <f t="shared" si="2"/>
        <v>#DIV/0!</v>
      </c>
      <c r="I135" s="291">
        <f t="shared" si="3"/>
        <v>0</v>
      </c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</row>
    <row r="136" spans="1:175" s="7" customFormat="1" ht="31.5" hidden="1">
      <c r="A136" s="23" t="s">
        <v>441</v>
      </c>
      <c r="B136" s="10" t="s">
        <v>210</v>
      </c>
      <c r="C136" s="10" t="s">
        <v>323</v>
      </c>
      <c r="D136" s="10" t="s">
        <v>471</v>
      </c>
      <c r="E136" s="10" t="s">
        <v>438</v>
      </c>
      <c r="F136" s="185">
        <f>SUM('не брать'!H587)</f>
        <v>0</v>
      </c>
      <c r="G136" s="185">
        <f>SUM('не брать'!I587)</f>
        <v>0</v>
      </c>
      <c r="H136" s="290" t="e">
        <f t="shared" si="2"/>
        <v>#DIV/0!</v>
      </c>
      <c r="I136" s="291">
        <f t="shared" si="3"/>
        <v>0</v>
      </c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  <c r="FM136" s="36"/>
      <c r="FN136" s="36"/>
      <c r="FO136" s="36"/>
      <c r="FP136" s="36"/>
      <c r="FQ136" s="36"/>
      <c r="FR136" s="36"/>
      <c r="FS136" s="36"/>
    </row>
    <row r="137" spans="1:175" s="7" customFormat="1" ht="63" hidden="1">
      <c r="A137" s="24" t="s">
        <v>512</v>
      </c>
      <c r="B137" s="10" t="s">
        <v>210</v>
      </c>
      <c r="C137" s="10" t="s">
        <v>323</v>
      </c>
      <c r="D137" s="10" t="s">
        <v>511</v>
      </c>
      <c r="E137" s="10"/>
      <c r="F137" s="185">
        <f>SUM(F138)</f>
        <v>0</v>
      </c>
      <c r="G137" s="185">
        <f>SUM(G138)</f>
        <v>0</v>
      </c>
      <c r="H137" s="290" t="e">
        <f t="shared" si="2"/>
        <v>#DIV/0!</v>
      </c>
      <c r="I137" s="291">
        <f t="shared" si="3"/>
        <v>0</v>
      </c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  <c r="FM137" s="36"/>
      <c r="FN137" s="36"/>
      <c r="FO137" s="36"/>
      <c r="FP137" s="36"/>
      <c r="FQ137" s="36"/>
      <c r="FR137" s="36"/>
      <c r="FS137" s="36"/>
    </row>
    <row r="138" spans="1:175" s="7" customFormat="1" hidden="1">
      <c r="A138" s="24" t="s">
        <v>439</v>
      </c>
      <c r="B138" s="10" t="s">
        <v>210</v>
      </c>
      <c r="C138" s="10" t="s">
        <v>323</v>
      </c>
      <c r="D138" s="10" t="s">
        <v>511</v>
      </c>
      <c r="E138" s="10" t="s">
        <v>344</v>
      </c>
      <c r="F138" s="185">
        <f>SUM('не брать'!H589)</f>
        <v>0</v>
      </c>
      <c r="G138" s="185">
        <f>SUM('не брать'!I589)</f>
        <v>0</v>
      </c>
      <c r="H138" s="290" t="e">
        <f t="shared" si="2"/>
        <v>#DIV/0!</v>
      </c>
      <c r="I138" s="291">
        <f t="shared" si="3"/>
        <v>0</v>
      </c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</row>
    <row r="139" spans="1:175" s="7" customFormat="1" ht="31.5" hidden="1">
      <c r="A139" s="24" t="s">
        <v>552</v>
      </c>
      <c r="B139" s="10" t="s">
        <v>210</v>
      </c>
      <c r="C139" s="10" t="s">
        <v>323</v>
      </c>
      <c r="D139" s="10" t="s">
        <v>553</v>
      </c>
      <c r="E139" s="10"/>
      <c r="F139" s="185">
        <f>SUM(F140)</f>
        <v>0</v>
      </c>
      <c r="G139" s="185">
        <f>SUM(G140)</f>
        <v>0</v>
      </c>
      <c r="H139" s="290" t="e">
        <f t="shared" si="2"/>
        <v>#DIV/0!</v>
      </c>
      <c r="I139" s="291">
        <f t="shared" si="3"/>
        <v>0</v>
      </c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</row>
    <row r="140" spans="1:175" s="7" customFormat="1" hidden="1">
      <c r="A140" s="24" t="s">
        <v>439</v>
      </c>
      <c r="B140" s="10" t="s">
        <v>210</v>
      </c>
      <c r="C140" s="10" t="s">
        <v>323</v>
      </c>
      <c r="D140" s="10" t="s">
        <v>553</v>
      </c>
      <c r="E140" s="10" t="s">
        <v>344</v>
      </c>
      <c r="F140" s="185">
        <f>SUM('не брать'!H591)</f>
        <v>0</v>
      </c>
      <c r="G140" s="185">
        <f>SUM('не брать'!I591)</f>
        <v>0</v>
      </c>
      <c r="H140" s="290" t="e">
        <f t="shared" si="2"/>
        <v>#DIV/0!</v>
      </c>
      <c r="I140" s="291">
        <f t="shared" si="3"/>
        <v>0</v>
      </c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  <c r="FM140" s="36"/>
      <c r="FN140" s="36"/>
      <c r="FO140" s="36"/>
      <c r="FP140" s="36"/>
      <c r="FQ140" s="36"/>
      <c r="FR140" s="36"/>
      <c r="FS140" s="36"/>
    </row>
    <row r="141" spans="1:175" s="7" customFormat="1" ht="31.5">
      <c r="A141" s="75" t="s">
        <v>927</v>
      </c>
      <c r="B141" s="115" t="s">
        <v>210</v>
      </c>
      <c r="C141" s="115" t="s">
        <v>323</v>
      </c>
      <c r="D141" s="115" t="s">
        <v>1047</v>
      </c>
      <c r="E141" s="115"/>
      <c r="F141" s="185">
        <f>SUM(F142)</f>
        <v>500</v>
      </c>
      <c r="G141" s="185">
        <f>SUM(G142)</f>
        <v>0</v>
      </c>
      <c r="H141" s="290">
        <f t="shared" si="2"/>
        <v>0</v>
      </c>
      <c r="I141" s="291">
        <f t="shared" si="3"/>
        <v>-500</v>
      </c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</row>
    <row r="142" spans="1:175" s="7" customFormat="1" ht="31.5">
      <c r="A142" s="75" t="s">
        <v>441</v>
      </c>
      <c r="B142" s="115" t="s">
        <v>210</v>
      </c>
      <c r="C142" s="115" t="s">
        <v>323</v>
      </c>
      <c r="D142" s="115" t="s">
        <v>1047</v>
      </c>
      <c r="E142" s="115" t="s">
        <v>438</v>
      </c>
      <c r="F142" s="185">
        <f>SUM('не брать'!H128)</f>
        <v>500</v>
      </c>
      <c r="G142" s="185">
        <f>SUM('не брать'!I128)</f>
        <v>0</v>
      </c>
      <c r="H142" s="290">
        <f t="shared" si="2"/>
        <v>0</v>
      </c>
      <c r="I142" s="291">
        <f t="shared" si="3"/>
        <v>-500</v>
      </c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</row>
    <row r="143" spans="1:175" s="7" customFormat="1" ht="47.25">
      <c r="A143" s="75" t="s">
        <v>928</v>
      </c>
      <c r="B143" s="115" t="s">
        <v>210</v>
      </c>
      <c r="C143" s="115" t="s">
        <v>323</v>
      </c>
      <c r="D143" s="115" t="s">
        <v>1048</v>
      </c>
      <c r="E143" s="115"/>
      <c r="F143" s="185">
        <f>SUM(F144)</f>
        <v>56</v>
      </c>
      <c r="G143" s="185">
        <f>SUM(G144)</f>
        <v>0</v>
      </c>
      <c r="H143" s="290">
        <f t="shared" si="2"/>
        <v>0</v>
      </c>
      <c r="I143" s="291">
        <f t="shared" si="3"/>
        <v>-56</v>
      </c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</row>
    <row r="144" spans="1:175" s="7" customFormat="1" ht="31.5">
      <c r="A144" s="75" t="s">
        <v>441</v>
      </c>
      <c r="B144" s="115" t="s">
        <v>210</v>
      </c>
      <c r="C144" s="115" t="s">
        <v>323</v>
      </c>
      <c r="D144" s="115" t="s">
        <v>1048</v>
      </c>
      <c r="E144" s="115" t="s">
        <v>438</v>
      </c>
      <c r="F144" s="185">
        <f>SUM('не брать'!H130)</f>
        <v>56</v>
      </c>
      <c r="G144" s="185">
        <f>SUM('не брать'!I130)</f>
        <v>0</v>
      </c>
      <c r="H144" s="290">
        <f t="shared" ref="H144:H207" si="4">SUM(G144/F144*100)</f>
        <v>0</v>
      </c>
      <c r="I144" s="291">
        <f t="shared" ref="I144:I207" si="5">SUM(G144-F144)</f>
        <v>-56</v>
      </c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  <c r="FM144" s="36"/>
      <c r="FN144" s="36"/>
      <c r="FO144" s="36"/>
      <c r="FP144" s="36"/>
      <c r="FQ144" s="36"/>
      <c r="FR144" s="36"/>
      <c r="FS144" s="36"/>
    </row>
    <row r="145" spans="1:175" s="7" customFormat="1" ht="47.25" hidden="1">
      <c r="A145" s="24" t="s">
        <v>597</v>
      </c>
      <c r="B145" s="10" t="s">
        <v>210</v>
      </c>
      <c r="C145" s="10" t="s">
        <v>323</v>
      </c>
      <c r="D145" s="10" t="s">
        <v>598</v>
      </c>
      <c r="E145" s="10"/>
      <c r="F145" s="185">
        <f>SUM(F146)</f>
        <v>0</v>
      </c>
      <c r="G145" s="185">
        <f>SUM(G146)</f>
        <v>0</v>
      </c>
      <c r="H145" s="290" t="e">
        <f t="shared" si="4"/>
        <v>#DIV/0!</v>
      </c>
      <c r="I145" s="291">
        <f t="shared" si="5"/>
        <v>0</v>
      </c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  <c r="FM145" s="36"/>
      <c r="FN145" s="36"/>
      <c r="FO145" s="36"/>
      <c r="FP145" s="36"/>
      <c r="FQ145" s="36"/>
      <c r="FR145" s="36"/>
      <c r="FS145" s="36"/>
    </row>
    <row r="146" spans="1:175" s="7" customFormat="1" hidden="1">
      <c r="A146" s="24" t="s">
        <v>439</v>
      </c>
      <c r="B146" s="10" t="s">
        <v>210</v>
      </c>
      <c r="C146" s="10" t="s">
        <v>323</v>
      </c>
      <c r="D146" s="10" t="s">
        <v>598</v>
      </c>
      <c r="E146" s="10" t="s">
        <v>344</v>
      </c>
      <c r="F146" s="185">
        <f>SUM('не брать'!H115)</f>
        <v>0</v>
      </c>
      <c r="G146" s="185">
        <f>SUM('не брать'!I115)</f>
        <v>0</v>
      </c>
      <c r="H146" s="290" t="e">
        <f t="shared" si="4"/>
        <v>#DIV/0!</v>
      </c>
      <c r="I146" s="291">
        <f t="shared" si="5"/>
        <v>0</v>
      </c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</row>
    <row r="147" spans="1:175" s="7" customFormat="1" ht="16.5">
      <c r="A147" s="50" t="s">
        <v>295</v>
      </c>
      <c r="B147" s="18" t="s">
        <v>211</v>
      </c>
      <c r="C147" s="10"/>
      <c r="D147" s="10"/>
      <c r="E147" s="10"/>
      <c r="F147" s="252">
        <f>SUM(F148)</f>
        <v>579.9</v>
      </c>
      <c r="G147" s="252">
        <f>SUM(G148)</f>
        <v>49.9</v>
      </c>
      <c r="H147" s="290">
        <f t="shared" si="4"/>
        <v>8.6049318848077263</v>
      </c>
      <c r="I147" s="291">
        <f t="shared" si="5"/>
        <v>-530</v>
      </c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</row>
    <row r="148" spans="1:175" s="7" customFormat="1">
      <c r="A148" s="24" t="s">
        <v>296</v>
      </c>
      <c r="B148" s="10" t="s">
        <v>211</v>
      </c>
      <c r="C148" s="10" t="s">
        <v>212</v>
      </c>
      <c r="D148" s="10"/>
      <c r="E148" s="10"/>
      <c r="F148" s="185">
        <f>SUM(F149)</f>
        <v>579.9</v>
      </c>
      <c r="G148" s="185">
        <f>SUM(G149)</f>
        <v>49.9</v>
      </c>
      <c r="H148" s="290">
        <f t="shared" si="4"/>
        <v>8.6049318848077263</v>
      </c>
      <c r="I148" s="291">
        <f t="shared" si="5"/>
        <v>-530</v>
      </c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  <c r="FM148" s="36"/>
      <c r="FN148" s="36"/>
      <c r="FO148" s="36"/>
      <c r="FP148" s="36"/>
      <c r="FQ148" s="36"/>
      <c r="FR148" s="36"/>
      <c r="FS148" s="36"/>
    </row>
    <row r="149" spans="1:175" s="7" customFormat="1" ht="47.25">
      <c r="A149" s="76" t="s">
        <v>930</v>
      </c>
      <c r="B149" s="115" t="s">
        <v>211</v>
      </c>
      <c r="C149" s="115" t="s">
        <v>212</v>
      </c>
      <c r="D149" s="115" t="s">
        <v>108</v>
      </c>
      <c r="E149" s="115"/>
      <c r="F149" s="185">
        <f>SUM(F151+F150)</f>
        <v>579.9</v>
      </c>
      <c r="G149" s="185">
        <f>SUM(G151+G150)</f>
        <v>49.9</v>
      </c>
      <c r="H149" s="290">
        <f t="shared" si="4"/>
        <v>8.6049318848077263</v>
      </c>
      <c r="I149" s="291">
        <f t="shared" si="5"/>
        <v>-530</v>
      </c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  <c r="FM149" s="36"/>
      <c r="FN149" s="36"/>
      <c r="FO149" s="36"/>
      <c r="FP149" s="36"/>
      <c r="FQ149" s="36"/>
      <c r="FR149" s="36"/>
      <c r="FS149" s="36"/>
    </row>
    <row r="150" spans="1:175" s="7" customFormat="1" ht="78.75">
      <c r="A150" s="76" t="s">
        <v>436</v>
      </c>
      <c r="B150" s="115" t="s">
        <v>211</v>
      </c>
      <c r="C150" s="115" t="s">
        <v>212</v>
      </c>
      <c r="D150" s="115" t="s">
        <v>108</v>
      </c>
      <c r="E150" s="115" t="s">
        <v>343</v>
      </c>
      <c r="F150" s="185">
        <f>SUM('не брать'!H135)</f>
        <v>500.4</v>
      </c>
      <c r="G150" s="185">
        <f>SUM('не брать'!I135)</f>
        <v>48.1</v>
      </c>
      <c r="H150" s="290">
        <f t="shared" si="4"/>
        <v>9.6123101518784981</v>
      </c>
      <c r="I150" s="291">
        <f t="shared" si="5"/>
        <v>-452.29999999999995</v>
      </c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</row>
    <row r="151" spans="1:175" s="7" customFormat="1" ht="31.5">
      <c r="A151" s="76" t="s">
        <v>437</v>
      </c>
      <c r="B151" s="115" t="s">
        <v>211</v>
      </c>
      <c r="C151" s="115" t="s">
        <v>212</v>
      </c>
      <c r="D151" s="115" t="s">
        <v>108</v>
      </c>
      <c r="E151" s="115" t="s">
        <v>438</v>
      </c>
      <c r="F151" s="185">
        <f>SUM('не брать'!H136)</f>
        <v>79.5</v>
      </c>
      <c r="G151" s="185">
        <f>SUM('не брать'!I136)</f>
        <v>1.8</v>
      </c>
      <c r="H151" s="290">
        <f t="shared" si="4"/>
        <v>2.2641509433962268</v>
      </c>
      <c r="I151" s="291">
        <f t="shared" si="5"/>
        <v>-77.7</v>
      </c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  <c r="FM151" s="36"/>
      <c r="FN151" s="36"/>
      <c r="FO151" s="36"/>
      <c r="FP151" s="36"/>
      <c r="FQ151" s="36"/>
      <c r="FR151" s="36"/>
      <c r="FS151" s="36"/>
    </row>
    <row r="152" spans="1:175" s="7" customFormat="1" ht="47.25">
      <c r="A152" s="48" t="s">
        <v>51</v>
      </c>
      <c r="B152" s="18" t="s">
        <v>212</v>
      </c>
      <c r="C152" s="18"/>
      <c r="D152" s="18"/>
      <c r="E152" s="18"/>
      <c r="F152" s="252">
        <f>SUM(F159+F172+F177+F153)</f>
        <v>5078</v>
      </c>
      <c r="G152" s="252">
        <f>SUM(G159+G172+G177+G153)</f>
        <v>912.7</v>
      </c>
      <c r="H152" s="290">
        <f t="shared" si="4"/>
        <v>17.973611658133123</v>
      </c>
      <c r="I152" s="291">
        <f t="shared" si="5"/>
        <v>-4165.3</v>
      </c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  <c r="FM152" s="36"/>
      <c r="FN152" s="36"/>
      <c r="FO152" s="36"/>
      <c r="FP152" s="36"/>
      <c r="FQ152" s="36"/>
      <c r="FR152" s="36"/>
      <c r="FS152" s="36"/>
    </row>
    <row r="153" spans="1:175" s="7" customFormat="1">
      <c r="A153" s="48" t="s">
        <v>634</v>
      </c>
      <c r="B153" s="8" t="s">
        <v>212</v>
      </c>
      <c r="C153" s="8" t="s">
        <v>213</v>
      </c>
      <c r="D153" s="8"/>
      <c r="E153" s="8"/>
      <c r="F153" s="252">
        <f>SUM(F154+F157)</f>
        <v>1055</v>
      </c>
      <c r="G153" s="252">
        <f>SUM(G154+G157)</f>
        <v>151.6</v>
      </c>
      <c r="H153" s="290">
        <f t="shared" si="4"/>
        <v>14.369668246445496</v>
      </c>
      <c r="I153" s="291">
        <f t="shared" si="5"/>
        <v>-903.4</v>
      </c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  <c r="FM153" s="36"/>
      <c r="FN153" s="36"/>
      <c r="FO153" s="36"/>
      <c r="FP153" s="36"/>
      <c r="FQ153" s="36"/>
      <c r="FR153" s="36"/>
      <c r="FS153" s="36"/>
    </row>
    <row r="154" spans="1:175" s="7" customFormat="1" ht="94.5">
      <c r="A154" s="75" t="s">
        <v>633</v>
      </c>
      <c r="B154" s="115" t="s">
        <v>212</v>
      </c>
      <c r="C154" s="115" t="s">
        <v>213</v>
      </c>
      <c r="D154" s="115" t="s">
        <v>631</v>
      </c>
      <c r="E154" s="115"/>
      <c r="F154" s="255">
        <f>SUM(F155+F156)</f>
        <v>980.90000000000009</v>
      </c>
      <c r="G154" s="255">
        <f>SUM(G155+G156)</f>
        <v>151.6</v>
      </c>
      <c r="H154" s="290">
        <f t="shared" si="4"/>
        <v>15.455194209399528</v>
      </c>
      <c r="I154" s="291">
        <f t="shared" si="5"/>
        <v>-829.30000000000007</v>
      </c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  <c r="FM154" s="36"/>
      <c r="FN154" s="36"/>
      <c r="FO154" s="36"/>
      <c r="FP154" s="36"/>
      <c r="FQ154" s="36"/>
      <c r="FR154" s="36"/>
      <c r="FS154" s="36"/>
    </row>
    <row r="155" spans="1:175" s="7" customFormat="1" ht="78.75">
      <c r="A155" s="76" t="s">
        <v>436</v>
      </c>
      <c r="B155" s="115" t="s">
        <v>212</v>
      </c>
      <c r="C155" s="115" t="s">
        <v>213</v>
      </c>
      <c r="D155" s="115" t="s">
        <v>631</v>
      </c>
      <c r="E155" s="115" t="s">
        <v>343</v>
      </c>
      <c r="F155" s="255">
        <f>SUM('не брать'!H140)</f>
        <v>829.7</v>
      </c>
      <c r="G155" s="255">
        <f>SUM('не брать'!I140)</f>
        <v>141</v>
      </c>
      <c r="H155" s="290">
        <f t="shared" si="4"/>
        <v>16.994094250934072</v>
      </c>
      <c r="I155" s="291">
        <f t="shared" si="5"/>
        <v>-688.7</v>
      </c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  <c r="FM155" s="36"/>
      <c r="FN155" s="36"/>
      <c r="FO155" s="36"/>
      <c r="FP155" s="36"/>
      <c r="FQ155" s="36"/>
      <c r="FR155" s="36"/>
      <c r="FS155" s="36"/>
    </row>
    <row r="156" spans="1:175" s="7" customFormat="1" ht="31.5">
      <c r="A156" s="75" t="s">
        <v>441</v>
      </c>
      <c r="B156" s="115" t="s">
        <v>212</v>
      </c>
      <c r="C156" s="115" t="s">
        <v>213</v>
      </c>
      <c r="D156" s="115" t="s">
        <v>631</v>
      </c>
      <c r="E156" s="115" t="s">
        <v>438</v>
      </c>
      <c r="F156" s="255">
        <f>SUM('не брать'!H141)</f>
        <v>151.19999999999999</v>
      </c>
      <c r="G156" s="255">
        <f>SUM('не брать'!I141)</f>
        <v>10.6</v>
      </c>
      <c r="H156" s="290">
        <f t="shared" si="4"/>
        <v>7.0105820105820102</v>
      </c>
      <c r="I156" s="291">
        <f t="shared" si="5"/>
        <v>-140.6</v>
      </c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  <c r="FM156" s="36"/>
      <c r="FN156" s="36"/>
      <c r="FO156" s="36"/>
      <c r="FP156" s="36"/>
      <c r="FQ156" s="36"/>
      <c r="FR156" s="36"/>
      <c r="FS156" s="36"/>
    </row>
    <row r="157" spans="1:175" s="7" customFormat="1" ht="63">
      <c r="A157" s="75" t="s">
        <v>632</v>
      </c>
      <c r="B157" s="115" t="s">
        <v>212</v>
      </c>
      <c r="C157" s="115" t="s">
        <v>213</v>
      </c>
      <c r="D157" s="115" t="s">
        <v>630</v>
      </c>
      <c r="E157" s="115"/>
      <c r="F157" s="255">
        <f>SUM(F158)</f>
        <v>74.099999999999994</v>
      </c>
      <c r="G157" s="255">
        <f>SUM(G158)</f>
        <v>0</v>
      </c>
      <c r="H157" s="290">
        <f t="shared" si="4"/>
        <v>0</v>
      </c>
      <c r="I157" s="291">
        <f t="shared" si="5"/>
        <v>-74.099999999999994</v>
      </c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  <c r="FM157" s="36"/>
      <c r="FN157" s="36"/>
      <c r="FO157" s="36"/>
      <c r="FP157" s="36"/>
      <c r="FQ157" s="36"/>
      <c r="FR157" s="36"/>
      <c r="FS157" s="36"/>
    </row>
    <row r="158" spans="1:175" s="7" customFormat="1" ht="78.75">
      <c r="A158" s="76" t="s">
        <v>436</v>
      </c>
      <c r="B158" s="115" t="s">
        <v>212</v>
      </c>
      <c r="C158" s="115" t="s">
        <v>213</v>
      </c>
      <c r="D158" s="115" t="s">
        <v>630</v>
      </c>
      <c r="E158" s="115" t="s">
        <v>343</v>
      </c>
      <c r="F158" s="255">
        <f>SUM('не брать'!H143)</f>
        <v>74.099999999999994</v>
      </c>
      <c r="G158" s="255">
        <f>SUM('не брать'!I143)</f>
        <v>0</v>
      </c>
      <c r="H158" s="290">
        <f t="shared" si="4"/>
        <v>0</v>
      </c>
      <c r="I158" s="291">
        <f t="shared" si="5"/>
        <v>-74.099999999999994</v>
      </c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  <c r="FM158" s="36"/>
      <c r="FN158" s="36"/>
      <c r="FO158" s="36"/>
      <c r="FP158" s="36"/>
      <c r="FQ158" s="36"/>
      <c r="FR158" s="36"/>
      <c r="FS158" s="36"/>
    </row>
    <row r="159" spans="1:175" ht="63">
      <c r="A159" s="48" t="s">
        <v>49</v>
      </c>
      <c r="B159" s="8" t="s">
        <v>212</v>
      </c>
      <c r="C159" s="8" t="s">
        <v>217</v>
      </c>
      <c r="D159" s="8"/>
      <c r="E159" s="8"/>
      <c r="F159" s="253">
        <f>SUM(F160+F162+F165+F167+F169)</f>
        <v>3680</v>
      </c>
      <c r="G159" s="253">
        <f>SUM(G160+G162+G165+G167+G169)</f>
        <v>761.1</v>
      </c>
      <c r="H159" s="290">
        <f t="shared" si="4"/>
        <v>20.682065217391305</v>
      </c>
      <c r="I159" s="291">
        <f t="shared" si="5"/>
        <v>-2918.9</v>
      </c>
    </row>
    <row r="160" spans="1:175" ht="173.25" hidden="1">
      <c r="A160" s="25" t="s">
        <v>672</v>
      </c>
      <c r="B160" s="10" t="s">
        <v>212</v>
      </c>
      <c r="C160" s="10" t="s">
        <v>217</v>
      </c>
      <c r="D160" s="60" t="s">
        <v>125</v>
      </c>
      <c r="E160" s="10"/>
      <c r="F160" s="253">
        <f>SUM(F161)</f>
        <v>0</v>
      </c>
      <c r="G160" s="253">
        <f>SUM(G161)</f>
        <v>0</v>
      </c>
      <c r="H160" s="290" t="e">
        <f t="shared" si="4"/>
        <v>#DIV/0!</v>
      </c>
      <c r="I160" s="291">
        <f t="shared" si="5"/>
        <v>0</v>
      </c>
    </row>
    <row r="161" spans="1:175" ht="31.5" hidden="1">
      <c r="A161" s="23" t="s">
        <v>441</v>
      </c>
      <c r="B161" s="10" t="s">
        <v>212</v>
      </c>
      <c r="C161" s="10" t="s">
        <v>217</v>
      </c>
      <c r="D161" s="60" t="s">
        <v>125</v>
      </c>
      <c r="E161" s="10" t="s">
        <v>438</v>
      </c>
      <c r="F161" s="253">
        <f>SUM('не брать'!H146)</f>
        <v>0</v>
      </c>
      <c r="G161" s="253">
        <f>SUM('не брать'!I146)</f>
        <v>0</v>
      </c>
      <c r="H161" s="290" t="e">
        <f t="shared" si="4"/>
        <v>#DIV/0!</v>
      </c>
      <c r="I161" s="291">
        <f t="shared" si="5"/>
        <v>0</v>
      </c>
    </row>
    <row r="162" spans="1:175" s="7" customFormat="1" ht="47.25">
      <c r="A162" s="24" t="s">
        <v>946</v>
      </c>
      <c r="B162" s="10" t="s">
        <v>212</v>
      </c>
      <c r="C162" s="10" t="s">
        <v>217</v>
      </c>
      <c r="D162" s="10" t="s">
        <v>126</v>
      </c>
      <c r="E162" s="10"/>
      <c r="F162" s="185">
        <f>SUM(F163:F164)</f>
        <v>3478</v>
      </c>
      <c r="G162" s="185">
        <f>SUM(G163:G164)</f>
        <v>761.1</v>
      </c>
      <c r="H162" s="290">
        <f t="shared" si="4"/>
        <v>21.883266244968375</v>
      </c>
      <c r="I162" s="291">
        <f t="shared" si="5"/>
        <v>-2716.9</v>
      </c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  <c r="FM162" s="36"/>
      <c r="FN162" s="36"/>
      <c r="FO162" s="36"/>
      <c r="FP162" s="36"/>
      <c r="FQ162" s="36"/>
      <c r="FR162" s="36"/>
      <c r="FS162" s="36"/>
    </row>
    <row r="163" spans="1:175" s="7" customFormat="1" ht="78.75">
      <c r="A163" s="24" t="s">
        <v>436</v>
      </c>
      <c r="B163" s="10" t="s">
        <v>212</v>
      </c>
      <c r="C163" s="10" t="s">
        <v>217</v>
      </c>
      <c r="D163" s="10" t="s">
        <v>126</v>
      </c>
      <c r="E163" s="10" t="s">
        <v>343</v>
      </c>
      <c r="F163" s="185">
        <f>SUM('не брать'!H148+'не брать'!H599)</f>
        <v>3386</v>
      </c>
      <c r="G163" s="185">
        <f>SUM('не брать'!I148+'не брать'!I599)</f>
        <v>761.1</v>
      </c>
      <c r="H163" s="290">
        <f t="shared" si="4"/>
        <v>22.477849970466629</v>
      </c>
      <c r="I163" s="291">
        <f t="shared" si="5"/>
        <v>-2624.9</v>
      </c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  <c r="FM163" s="36"/>
      <c r="FN163" s="36"/>
      <c r="FO163" s="36"/>
      <c r="FP163" s="36"/>
      <c r="FQ163" s="36"/>
      <c r="FR163" s="36"/>
      <c r="FS163" s="36"/>
    </row>
    <row r="164" spans="1:175" s="7" customFormat="1" ht="47.25">
      <c r="A164" s="23" t="s">
        <v>246</v>
      </c>
      <c r="B164" s="10" t="s">
        <v>212</v>
      </c>
      <c r="C164" s="10" t="s">
        <v>217</v>
      </c>
      <c r="D164" s="10" t="s">
        <v>126</v>
      </c>
      <c r="E164" s="10" t="s">
        <v>438</v>
      </c>
      <c r="F164" s="185">
        <f>SUM('не брать'!H149)</f>
        <v>92</v>
      </c>
      <c r="G164" s="185">
        <f>SUM('не брать'!I149)</f>
        <v>0</v>
      </c>
      <c r="H164" s="290">
        <f t="shared" si="4"/>
        <v>0</v>
      </c>
      <c r="I164" s="291">
        <f t="shared" si="5"/>
        <v>-92</v>
      </c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  <c r="FM164" s="36"/>
      <c r="FN164" s="36"/>
      <c r="FO164" s="36"/>
      <c r="FP164" s="36"/>
      <c r="FQ164" s="36"/>
      <c r="FR164" s="36"/>
      <c r="FS164" s="36"/>
    </row>
    <row r="165" spans="1:175" s="7" customFormat="1" ht="47.25">
      <c r="A165" s="24" t="s">
        <v>992</v>
      </c>
      <c r="B165" s="10" t="s">
        <v>212</v>
      </c>
      <c r="C165" s="10" t="s">
        <v>217</v>
      </c>
      <c r="D165" s="60" t="s">
        <v>76</v>
      </c>
      <c r="E165" s="10"/>
      <c r="F165" s="185">
        <f>SUM(F166)</f>
        <v>202</v>
      </c>
      <c r="G165" s="185">
        <f>SUM(G166)</f>
        <v>0</v>
      </c>
      <c r="H165" s="290">
        <f t="shared" si="4"/>
        <v>0</v>
      </c>
      <c r="I165" s="291">
        <f t="shared" si="5"/>
        <v>-202</v>
      </c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  <c r="FM165" s="36"/>
      <c r="FN165" s="36"/>
      <c r="FO165" s="36"/>
      <c r="FP165" s="36"/>
      <c r="FQ165" s="36"/>
      <c r="FR165" s="36"/>
      <c r="FS165" s="36"/>
    </row>
    <row r="166" spans="1:175" s="7" customFormat="1" ht="31.5">
      <c r="A166" s="23" t="s">
        <v>248</v>
      </c>
      <c r="B166" s="10" t="s">
        <v>212</v>
      </c>
      <c r="C166" s="10" t="s">
        <v>217</v>
      </c>
      <c r="D166" s="60" t="s">
        <v>76</v>
      </c>
      <c r="E166" s="10" t="s">
        <v>438</v>
      </c>
      <c r="F166" s="185">
        <f>SUM('не брать'!H151+'не брать'!H601)</f>
        <v>202</v>
      </c>
      <c r="G166" s="185">
        <f>SUM('не брать'!I151+'не брать'!I601)</f>
        <v>0</v>
      </c>
      <c r="H166" s="290">
        <f t="shared" si="4"/>
        <v>0</v>
      </c>
      <c r="I166" s="291">
        <f t="shared" si="5"/>
        <v>-202</v>
      </c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  <c r="FM166" s="36"/>
      <c r="FN166" s="36"/>
      <c r="FO166" s="36"/>
      <c r="FP166" s="36"/>
      <c r="FQ166" s="36"/>
      <c r="FR166" s="36"/>
      <c r="FS166" s="36"/>
    </row>
    <row r="167" spans="1:175" s="7" customFormat="1" ht="78.75" hidden="1">
      <c r="A167" s="23" t="s">
        <v>674</v>
      </c>
      <c r="B167" s="10" t="s">
        <v>212</v>
      </c>
      <c r="C167" s="10" t="s">
        <v>217</v>
      </c>
      <c r="D167" s="12" t="s">
        <v>314</v>
      </c>
      <c r="E167" s="10"/>
      <c r="F167" s="185">
        <f>SUM(F168)</f>
        <v>0</v>
      </c>
      <c r="G167" s="185">
        <f>SUM(G168)</f>
        <v>0</v>
      </c>
      <c r="H167" s="290" t="e">
        <f t="shared" si="4"/>
        <v>#DIV/0!</v>
      </c>
      <c r="I167" s="291">
        <f t="shared" si="5"/>
        <v>0</v>
      </c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  <c r="FM167" s="36"/>
      <c r="FN167" s="36"/>
      <c r="FO167" s="36"/>
      <c r="FP167" s="36"/>
      <c r="FQ167" s="36"/>
      <c r="FR167" s="36"/>
      <c r="FS167" s="36"/>
    </row>
    <row r="168" spans="1:175" s="7" customFormat="1" ht="31.5" hidden="1">
      <c r="A168" s="23" t="s">
        <v>440</v>
      </c>
      <c r="B168" s="10" t="s">
        <v>212</v>
      </c>
      <c r="C168" s="10" t="s">
        <v>217</v>
      </c>
      <c r="D168" s="12" t="s">
        <v>314</v>
      </c>
      <c r="E168" s="10" t="s">
        <v>241</v>
      </c>
      <c r="F168" s="185">
        <f>SUM('не брать'!H153)</f>
        <v>0</v>
      </c>
      <c r="G168" s="185">
        <f>SUM('не брать'!I153)</f>
        <v>0</v>
      </c>
      <c r="H168" s="290" t="e">
        <f t="shared" si="4"/>
        <v>#DIV/0!</v>
      </c>
      <c r="I168" s="291">
        <f t="shared" si="5"/>
        <v>0</v>
      </c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  <c r="FM168" s="36"/>
      <c r="FN168" s="36"/>
      <c r="FO168" s="36"/>
      <c r="FP168" s="36"/>
      <c r="FQ168" s="36"/>
      <c r="FR168" s="36"/>
      <c r="FS168" s="36"/>
    </row>
    <row r="169" spans="1:175" s="7" customFormat="1" ht="126" hidden="1">
      <c r="A169" s="23" t="s">
        <v>759</v>
      </c>
      <c r="B169" s="10" t="s">
        <v>212</v>
      </c>
      <c r="C169" s="10" t="s">
        <v>217</v>
      </c>
      <c r="D169" s="12" t="s">
        <v>462</v>
      </c>
      <c r="E169" s="10"/>
      <c r="F169" s="185">
        <f>SUM(F170:F171)</f>
        <v>0</v>
      </c>
      <c r="G169" s="185">
        <f>SUM(G170:G171)</f>
        <v>0</v>
      </c>
      <c r="H169" s="290" t="e">
        <f t="shared" si="4"/>
        <v>#DIV/0!</v>
      </c>
      <c r="I169" s="291">
        <f t="shared" si="5"/>
        <v>0</v>
      </c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  <c r="FM169" s="36"/>
      <c r="FN169" s="36"/>
      <c r="FO169" s="36"/>
      <c r="FP169" s="36"/>
      <c r="FQ169" s="36"/>
      <c r="FR169" s="36"/>
      <c r="FS169" s="36"/>
    </row>
    <row r="170" spans="1:175" s="7" customFormat="1" ht="31.5" hidden="1">
      <c r="A170" s="23" t="s">
        <v>441</v>
      </c>
      <c r="B170" s="10" t="s">
        <v>212</v>
      </c>
      <c r="C170" s="10" t="s">
        <v>217</v>
      </c>
      <c r="D170" s="12" t="s">
        <v>462</v>
      </c>
      <c r="E170" s="10" t="s">
        <v>438</v>
      </c>
      <c r="F170" s="185">
        <f>SUM('не брать'!H603)</f>
        <v>0</v>
      </c>
      <c r="G170" s="185">
        <f>SUM('не брать'!I603)</f>
        <v>0</v>
      </c>
      <c r="H170" s="290" t="e">
        <f t="shared" si="4"/>
        <v>#DIV/0!</v>
      </c>
      <c r="I170" s="291">
        <f t="shared" si="5"/>
        <v>0</v>
      </c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  <c r="FM170" s="36"/>
      <c r="FN170" s="36"/>
      <c r="FO170" s="36"/>
      <c r="FP170" s="36"/>
      <c r="FQ170" s="36"/>
      <c r="FR170" s="36"/>
      <c r="FS170" s="36"/>
    </row>
    <row r="171" spans="1:175" s="7" customFormat="1" hidden="1">
      <c r="A171" s="24" t="s">
        <v>321</v>
      </c>
      <c r="B171" s="10" t="s">
        <v>212</v>
      </c>
      <c r="C171" s="10" t="s">
        <v>217</v>
      </c>
      <c r="D171" s="12" t="s">
        <v>462</v>
      </c>
      <c r="E171" s="10" t="s">
        <v>199</v>
      </c>
      <c r="F171" s="185">
        <f>SUM('не брать'!H604)</f>
        <v>0</v>
      </c>
      <c r="G171" s="185">
        <f>SUM('не брать'!I604)</f>
        <v>0</v>
      </c>
      <c r="H171" s="290" t="e">
        <f t="shared" si="4"/>
        <v>#DIV/0!</v>
      </c>
      <c r="I171" s="291">
        <f t="shared" si="5"/>
        <v>0</v>
      </c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  <c r="FM171" s="36"/>
      <c r="FN171" s="36"/>
      <c r="FO171" s="36"/>
      <c r="FP171" s="36"/>
      <c r="FQ171" s="36"/>
      <c r="FR171" s="36"/>
      <c r="FS171" s="36"/>
    </row>
    <row r="172" spans="1:175" s="7" customFormat="1">
      <c r="A172" s="23" t="s">
        <v>169</v>
      </c>
      <c r="B172" s="8" t="s">
        <v>212</v>
      </c>
      <c r="C172" s="8" t="s">
        <v>218</v>
      </c>
      <c r="D172" s="8"/>
      <c r="E172" s="8"/>
      <c r="F172" s="253">
        <f>SUM(F173+F175)</f>
        <v>343</v>
      </c>
      <c r="G172" s="253">
        <f>SUM(G173+G175)</f>
        <v>0</v>
      </c>
      <c r="H172" s="290">
        <f t="shared" si="4"/>
        <v>0</v>
      </c>
      <c r="I172" s="291">
        <f t="shared" si="5"/>
        <v>-343</v>
      </c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  <c r="FM172" s="36"/>
      <c r="FN172" s="36"/>
      <c r="FO172" s="36"/>
      <c r="FP172" s="36"/>
      <c r="FQ172" s="36"/>
      <c r="FR172" s="36"/>
      <c r="FS172" s="36"/>
    </row>
    <row r="173" spans="1:175" s="7" customFormat="1" ht="31.5">
      <c r="A173" s="75" t="s">
        <v>896</v>
      </c>
      <c r="B173" s="115" t="s">
        <v>212</v>
      </c>
      <c r="C173" s="115" t="s">
        <v>218</v>
      </c>
      <c r="D173" s="10" t="s">
        <v>897</v>
      </c>
      <c r="E173" s="115"/>
      <c r="F173" s="185">
        <f>SUM(F174)</f>
        <v>343</v>
      </c>
      <c r="G173" s="185">
        <f>SUM(G174)</f>
        <v>0</v>
      </c>
      <c r="H173" s="290">
        <f t="shared" si="4"/>
        <v>0</v>
      </c>
      <c r="I173" s="291">
        <f t="shared" si="5"/>
        <v>-343</v>
      </c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  <c r="FM173" s="36"/>
      <c r="FN173" s="36"/>
      <c r="FO173" s="36"/>
      <c r="FP173" s="36"/>
      <c r="FQ173" s="36"/>
      <c r="FR173" s="36"/>
      <c r="FS173" s="36"/>
    </row>
    <row r="174" spans="1:175" s="7" customFormat="1" ht="31.5">
      <c r="A174" s="75" t="s">
        <v>441</v>
      </c>
      <c r="B174" s="115" t="s">
        <v>212</v>
      </c>
      <c r="C174" s="115" t="s">
        <v>218</v>
      </c>
      <c r="D174" s="10" t="s">
        <v>897</v>
      </c>
      <c r="E174" s="115" t="s">
        <v>438</v>
      </c>
      <c r="F174" s="185">
        <f>SUM('не брать'!H156)</f>
        <v>343</v>
      </c>
      <c r="G174" s="185">
        <f>SUM('не брать'!I156)</f>
        <v>0</v>
      </c>
      <c r="H174" s="290">
        <f t="shared" si="4"/>
        <v>0</v>
      </c>
      <c r="I174" s="291">
        <f t="shared" si="5"/>
        <v>-343</v>
      </c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  <c r="FM174" s="36"/>
      <c r="FN174" s="36"/>
      <c r="FO174" s="36"/>
      <c r="FP174" s="36"/>
      <c r="FQ174" s="36"/>
      <c r="FR174" s="36"/>
      <c r="FS174" s="36"/>
    </row>
    <row r="175" spans="1:175" s="7" customFormat="1" ht="45" hidden="1" customHeight="1">
      <c r="A175" s="23" t="s">
        <v>914</v>
      </c>
      <c r="B175" s="10" t="s">
        <v>212</v>
      </c>
      <c r="C175" s="10" t="s">
        <v>218</v>
      </c>
      <c r="D175" s="10" t="s">
        <v>46</v>
      </c>
      <c r="E175" s="10"/>
      <c r="F175" s="185">
        <f>SUM(F176)</f>
        <v>0</v>
      </c>
      <c r="G175" s="185">
        <f>SUM(G176)</f>
        <v>0</v>
      </c>
      <c r="H175" s="290" t="e">
        <f t="shared" si="4"/>
        <v>#DIV/0!</v>
      </c>
      <c r="I175" s="291">
        <f t="shared" si="5"/>
        <v>0</v>
      </c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  <c r="FM175" s="36"/>
      <c r="FN175" s="36"/>
      <c r="FO175" s="36"/>
      <c r="FP175" s="36"/>
      <c r="FQ175" s="36"/>
      <c r="FR175" s="36"/>
      <c r="FS175" s="36"/>
    </row>
    <row r="176" spans="1:175" s="7" customFormat="1" ht="31.5" hidden="1">
      <c r="A176" s="75" t="s">
        <v>441</v>
      </c>
      <c r="B176" s="10" t="s">
        <v>212</v>
      </c>
      <c r="C176" s="10" t="s">
        <v>218</v>
      </c>
      <c r="D176" s="10" t="s">
        <v>46</v>
      </c>
      <c r="E176" s="10" t="s">
        <v>438</v>
      </c>
      <c r="F176" s="185">
        <f>SUM('не брать'!H158)</f>
        <v>0</v>
      </c>
      <c r="G176" s="185">
        <f>SUM('не брать'!I158)</f>
        <v>0</v>
      </c>
      <c r="H176" s="290" t="e">
        <f t="shared" si="4"/>
        <v>#DIV/0!</v>
      </c>
      <c r="I176" s="291">
        <f t="shared" si="5"/>
        <v>0</v>
      </c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  <c r="FM176" s="36"/>
      <c r="FN176" s="36"/>
      <c r="FO176" s="36"/>
      <c r="FP176" s="36"/>
      <c r="FQ176" s="36"/>
      <c r="FR176" s="36"/>
      <c r="FS176" s="36"/>
    </row>
    <row r="177" spans="1:175" s="7" customFormat="1" ht="47.25" hidden="1">
      <c r="A177" s="23" t="s">
        <v>259</v>
      </c>
      <c r="B177" s="10" t="s">
        <v>212</v>
      </c>
      <c r="C177" s="10" t="s">
        <v>221</v>
      </c>
      <c r="D177" s="10"/>
      <c r="E177" s="10"/>
      <c r="F177" s="185">
        <f>SUM(F178+F180)</f>
        <v>0</v>
      </c>
      <c r="G177" s="185">
        <f>SUM(G178+G180)</f>
        <v>0</v>
      </c>
      <c r="H177" s="290" t="e">
        <f t="shared" si="4"/>
        <v>#DIV/0!</v>
      </c>
      <c r="I177" s="291">
        <f t="shared" si="5"/>
        <v>0</v>
      </c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  <c r="FM177" s="36"/>
      <c r="FN177" s="36"/>
      <c r="FO177" s="36"/>
      <c r="FP177" s="36"/>
      <c r="FQ177" s="36"/>
      <c r="FR177" s="36"/>
      <c r="FS177" s="36"/>
    </row>
    <row r="178" spans="1:175" s="7" customFormat="1" ht="141.75" hidden="1">
      <c r="A178" s="44" t="s">
        <v>675</v>
      </c>
      <c r="B178" s="10" t="s">
        <v>212</v>
      </c>
      <c r="C178" s="10" t="s">
        <v>221</v>
      </c>
      <c r="D178" s="13" t="s">
        <v>413</v>
      </c>
      <c r="E178" s="13"/>
      <c r="F178" s="185">
        <f>SUM(F179)</f>
        <v>0</v>
      </c>
      <c r="G178" s="185">
        <f>SUM(G179)</f>
        <v>0</v>
      </c>
      <c r="H178" s="290" t="e">
        <f t="shared" si="4"/>
        <v>#DIV/0!</v>
      </c>
      <c r="I178" s="291">
        <f t="shared" si="5"/>
        <v>0</v>
      </c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  <c r="FM178" s="36"/>
      <c r="FN178" s="36"/>
      <c r="FO178" s="36"/>
      <c r="FP178" s="36"/>
      <c r="FQ178" s="36"/>
      <c r="FR178" s="36"/>
      <c r="FS178" s="36"/>
    </row>
    <row r="179" spans="1:175" s="7" customFormat="1" ht="31.5" hidden="1">
      <c r="A179" s="23" t="s">
        <v>441</v>
      </c>
      <c r="B179" s="10" t="s">
        <v>212</v>
      </c>
      <c r="C179" s="10" t="s">
        <v>221</v>
      </c>
      <c r="D179" s="13" t="s">
        <v>413</v>
      </c>
      <c r="E179" s="13" t="s">
        <v>438</v>
      </c>
      <c r="F179" s="185">
        <f>SUM('не брать'!H161)</f>
        <v>0</v>
      </c>
      <c r="G179" s="185">
        <f>SUM('не брать'!I161)</f>
        <v>0</v>
      </c>
      <c r="H179" s="290" t="e">
        <f t="shared" si="4"/>
        <v>#DIV/0!</v>
      </c>
      <c r="I179" s="291">
        <f t="shared" si="5"/>
        <v>0</v>
      </c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  <c r="FM179" s="36"/>
      <c r="FN179" s="36"/>
      <c r="FO179" s="36"/>
      <c r="FP179" s="36"/>
      <c r="FQ179" s="36"/>
      <c r="FR179" s="36"/>
      <c r="FS179" s="36"/>
    </row>
    <row r="180" spans="1:175" s="7" customFormat="1" ht="135.75" hidden="1" customHeight="1">
      <c r="A180" s="23" t="s">
        <v>676</v>
      </c>
      <c r="B180" s="10" t="s">
        <v>212</v>
      </c>
      <c r="C180" s="10" t="s">
        <v>221</v>
      </c>
      <c r="D180" s="10" t="s">
        <v>263</v>
      </c>
      <c r="E180" s="10"/>
      <c r="F180" s="185">
        <f>SUM(F181)</f>
        <v>0</v>
      </c>
      <c r="G180" s="185">
        <f>SUM(G181)</f>
        <v>0</v>
      </c>
      <c r="H180" s="290" t="e">
        <f t="shared" si="4"/>
        <v>#DIV/0!</v>
      </c>
      <c r="I180" s="291">
        <f t="shared" si="5"/>
        <v>0</v>
      </c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  <c r="FM180" s="36"/>
      <c r="FN180" s="36"/>
      <c r="FO180" s="36"/>
      <c r="FP180" s="36"/>
      <c r="FQ180" s="36"/>
      <c r="FR180" s="36"/>
      <c r="FS180" s="36"/>
    </row>
    <row r="181" spans="1:175" s="7" customFormat="1" ht="31.5" hidden="1">
      <c r="A181" s="23" t="s">
        <v>441</v>
      </c>
      <c r="B181" s="10" t="s">
        <v>212</v>
      </c>
      <c r="C181" s="10" t="s">
        <v>221</v>
      </c>
      <c r="D181" s="10" t="s">
        <v>263</v>
      </c>
      <c r="E181" s="10" t="s">
        <v>438</v>
      </c>
      <c r="F181" s="185">
        <f>SUM('не брать'!H163)</f>
        <v>0</v>
      </c>
      <c r="G181" s="185">
        <f>SUM('не брать'!I163)</f>
        <v>0</v>
      </c>
      <c r="H181" s="290" t="e">
        <f t="shared" si="4"/>
        <v>#DIV/0!</v>
      </c>
      <c r="I181" s="291">
        <f t="shared" si="5"/>
        <v>0</v>
      </c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  <c r="FM181" s="36"/>
      <c r="FN181" s="36"/>
      <c r="FO181" s="36"/>
      <c r="FP181" s="36"/>
      <c r="FQ181" s="36"/>
      <c r="FR181" s="36"/>
      <c r="FS181" s="36"/>
    </row>
    <row r="182" spans="1:175" s="7" customFormat="1" ht="16.5">
      <c r="A182" s="51" t="s">
        <v>52</v>
      </c>
      <c r="B182" s="18" t="s">
        <v>213</v>
      </c>
      <c r="C182" s="18"/>
      <c r="D182" s="18"/>
      <c r="E182" s="18"/>
      <c r="F182" s="252">
        <f>SUM(F183+F203+F213+F239+F189)</f>
        <v>40354.1</v>
      </c>
      <c r="G182" s="252">
        <f>SUM(G183+G203+G213+G239+G189)</f>
        <v>3969.9</v>
      </c>
      <c r="H182" s="290">
        <f t="shared" si="4"/>
        <v>9.8376620962925703</v>
      </c>
      <c r="I182" s="291">
        <f t="shared" si="5"/>
        <v>-36384.199999999997</v>
      </c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  <c r="FM182" s="36"/>
      <c r="FN182" s="36"/>
      <c r="FO182" s="36"/>
      <c r="FP182" s="36"/>
      <c r="FQ182" s="36"/>
      <c r="FR182" s="36"/>
      <c r="FS182" s="36"/>
    </row>
    <row r="183" spans="1:175" ht="16.5">
      <c r="A183" s="51" t="s">
        <v>74</v>
      </c>
      <c r="B183" s="8" t="s">
        <v>213</v>
      </c>
      <c r="C183" s="8" t="s">
        <v>210</v>
      </c>
      <c r="D183" s="18"/>
      <c r="E183" s="18"/>
      <c r="F183" s="253">
        <f>SUM(F184+F186)</f>
        <v>50</v>
      </c>
      <c r="G183" s="253">
        <f>SUM(G184+G186)</f>
        <v>0</v>
      </c>
      <c r="H183" s="290">
        <f t="shared" si="4"/>
        <v>0</v>
      </c>
      <c r="I183" s="291">
        <f t="shared" si="5"/>
        <v>-50</v>
      </c>
    </row>
    <row r="184" spans="1:175" s="7" customFormat="1" ht="94.5">
      <c r="A184" s="221" t="s">
        <v>1049</v>
      </c>
      <c r="B184" s="115" t="s">
        <v>213</v>
      </c>
      <c r="C184" s="115" t="s">
        <v>210</v>
      </c>
      <c r="D184" s="115" t="s">
        <v>398</v>
      </c>
      <c r="E184" s="115"/>
      <c r="F184" s="185">
        <f>SUM(F185)</f>
        <v>50</v>
      </c>
      <c r="G184" s="185">
        <f>SUM(G185)</f>
        <v>0</v>
      </c>
      <c r="H184" s="290">
        <f t="shared" si="4"/>
        <v>0</v>
      </c>
      <c r="I184" s="291">
        <f t="shared" si="5"/>
        <v>-50</v>
      </c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  <c r="FM184" s="36"/>
      <c r="FN184" s="36"/>
      <c r="FO184" s="36"/>
      <c r="FP184" s="36"/>
      <c r="FQ184" s="36"/>
      <c r="FR184" s="36"/>
      <c r="FS184" s="36"/>
    </row>
    <row r="185" spans="1:175" s="7" customFormat="1" ht="31.5">
      <c r="A185" s="75" t="s">
        <v>441</v>
      </c>
      <c r="B185" s="115" t="s">
        <v>213</v>
      </c>
      <c r="C185" s="115" t="s">
        <v>210</v>
      </c>
      <c r="D185" s="115" t="s">
        <v>398</v>
      </c>
      <c r="E185" s="115" t="s">
        <v>438</v>
      </c>
      <c r="F185" s="185">
        <f>SUM('не брать'!H167)</f>
        <v>50</v>
      </c>
      <c r="G185" s="185">
        <f>SUM('не брать'!I167)</f>
        <v>0</v>
      </c>
      <c r="H185" s="290">
        <f t="shared" si="4"/>
        <v>0</v>
      </c>
      <c r="I185" s="291">
        <f t="shared" si="5"/>
        <v>-50</v>
      </c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  <c r="FM185" s="36"/>
      <c r="FN185" s="36"/>
      <c r="FO185" s="36"/>
      <c r="FP185" s="36"/>
      <c r="FQ185" s="36"/>
      <c r="FR185" s="36"/>
      <c r="FS185" s="36"/>
    </row>
    <row r="186" spans="1:175" s="7" customFormat="1" ht="220.5" hidden="1">
      <c r="A186" s="25" t="s">
        <v>678</v>
      </c>
      <c r="B186" s="10" t="s">
        <v>213</v>
      </c>
      <c r="C186" s="10" t="s">
        <v>210</v>
      </c>
      <c r="D186" s="10" t="s">
        <v>6</v>
      </c>
      <c r="E186" s="10"/>
      <c r="F186" s="185">
        <f>SUM(F187+F188)</f>
        <v>0</v>
      </c>
      <c r="G186" s="185">
        <f>SUM(G187+G188)</f>
        <v>0</v>
      </c>
      <c r="H186" s="290" t="e">
        <f t="shared" si="4"/>
        <v>#DIV/0!</v>
      </c>
      <c r="I186" s="291">
        <f t="shared" si="5"/>
        <v>0</v>
      </c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  <c r="FM186" s="36"/>
      <c r="FN186" s="36"/>
      <c r="FO186" s="36"/>
      <c r="FP186" s="36"/>
      <c r="FQ186" s="36"/>
      <c r="FR186" s="36"/>
      <c r="FS186" s="36"/>
    </row>
    <row r="187" spans="1:175" s="7" customFormat="1" ht="31.5" hidden="1">
      <c r="A187" s="23" t="s">
        <v>248</v>
      </c>
      <c r="B187" s="10" t="s">
        <v>213</v>
      </c>
      <c r="C187" s="10" t="s">
        <v>210</v>
      </c>
      <c r="D187" s="10" t="s">
        <v>6</v>
      </c>
      <c r="E187" s="10" t="s">
        <v>438</v>
      </c>
      <c r="F187" s="185">
        <f>SUM('не брать'!H169)</f>
        <v>0</v>
      </c>
      <c r="G187" s="185">
        <f>SUM('не брать'!I169)</f>
        <v>0</v>
      </c>
      <c r="H187" s="290" t="e">
        <f t="shared" si="4"/>
        <v>#DIV/0!</v>
      </c>
      <c r="I187" s="291">
        <f t="shared" si="5"/>
        <v>0</v>
      </c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  <c r="FM187" s="36"/>
      <c r="FN187" s="36"/>
      <c r="FO187" s="36"/>
      <c r="FP187" s="36"/>
      <c r="FQ187" s="36"/>
      <c r="FR187" s="36"/>
      <c r="FS187" s="36"/>
    </row>
    <row r="188" spans="1:175" s="7" customFormat="1" ht="47.25" hidden="1">
      <c r="A188" s="24" t="s">
        <v>151</v>
      </c>
      <c r="B188" s="10" t="s">
        <v>213</v>
      </c>
      <c r="C188" s="10" t="s">
        <v>210</v>
      </c>
      <c r="D188" s="10" t="s">
        <v>6</v>
      </c>
      <c r="E188" s="10" t="s">
        <v>187</v>
      </c>
      <c r="F188" s="185">
        <f>SUM('не брать'!H842+'не брать'!H881)</f>
        <v>0</v>
      </c>
      <c r="G188" s="185">
        <f>SUM('не брать'!I842+'не брать'!I881)</f>
        <v>0</v>
      </c>
      <c r="H188" s="290" t="e">
        <f t="shared" si="4"/>
        <v>#DIV/0!</v>
      </c>
      <c r="I188" s="291">
        <f t="shared" si="5"/>
        <v>0</v>
      </c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  <c r="FM188" s="36"/>
      <c r="FN188" s="36"/>
      <c r="FO188" s="36"/>
      <c r="FP188" s="36"/>
      <c r="FQ188" s="36"/>
      <c r="FR188" s="36"/>
      <c r="FS188" s="36"/>
    </row>
    <row r="189" spans="1:175" s="7" customFormat="1">
      <c r="A189" s="50" t="s">
        <v>459</v>
      </c>
      <c r="B189" s="8" t="s">
        <v>213</v>
      </c>
      <c r="C189" s="8" t="s">
        <v>214</v>
      </c>
      <c r="D189" s="10"/>
      <c r="E189" s="10"/>
      <c r="F189" s="253">
        <f>SUM(F190+F194+F201+F192+F197+F199)</f>
        <v>670.5</v>
      </c>
      <c r="G189" s="253">
        <f>SUM(G190+G194+G201+G192+G197+G199)</f>
        <v>0</v>
      </c>
      <c r="H189" s="290">
        <f t="shared" si="4"/>
        <v>0</v>
      </c>
      <c r="I189" s="291">
        <f t="shared" si="5"/>
        <v>-670.5</v>
      </c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  <c r="FM189" s="36"/>
      <c r="FN189" s="36"/>
      <c r="FO189" s="36"/>
      <c r="FP189" s="36"/>
      <c r="FQ189" s="36"/>
      <c r="FR189" s="36"/>
      <c r="FS189" s="36"/>
    </row>
    <row r="190" spans="1:175" s="7" customFormat="1" ht="47.25">
      <c r="A190" s="75" t="s">
        <v>918</v>
      </c>
      <c r="B190" s="10" t="s">
        <v>213</v>
      </c>
      <c r="C190" s="10" t="s">
        <v>214</v>
      </c>
      <c r="D190" s="10" t="s">
        <v>523</v>
      </c>
      <c r="E190" s="10"/>
      <c r="F190" s="185">
        <f>SUM(F191)</f>
        <v>486</v>
      </c>
      <c r="G190" s="185">
        <f>SUM(G191)</f>
        <v>0</v>
      </c>
      <c r="H190" s="290">
        <f t="shared" si="4"/>
        <v>0</v>
      </c>
      <c r="I190" s="291">
        <f t="shared" si="5"/>
        <v>-486</v>
      </c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  <c r="FM190" s="36"/>
      <c r="FN190" s="36"/>
      <c r="FO190" s="36"/>
      <c r="FP190" s="36"/>
      <c r="FQ190" s="36"/>
      <c r="FR190" s="36"/>
      <c r="FS190" s="36"/>
    </row>
    <row r="191" spans="1:175" s="7" customFormat="1" ht="31.5">
      <c r="A191" s="75" t="s">
        <v>441</v>
      </c>
      <c r="B191" s="10" t="s">
        <v>213</v>
      </c>
      <c r="C191" s="10" t="s">
        <v>214</v>
      </c>
      <c r="D191" s="10" t="s">
        <v>523</v>
      </c>
      <c r="E191" s="10" t="s">
        <v>199</v>
      </c>
      <c r="F191" s="185">
        <f>SUM('не брать'!H174)</f>
        <v>486</v>
      </c>
      <c r="G191" s="185">
        <f>SUM('не брать'!I174)</f>
        <v>0</v>
      </c>
      <c r="H191" s="290">
        <f t="shared" si="4"/>
        <v>0</v>
      </c>
      <c r="I191" s="291">
        <f t="shared" si="5"/>
        <v>-486</v>
      </c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  <c r="FM191" s="36"/>
      <c r="FN191" s="36"/>
      <c r="FO191" s="36"/>
      <c r="FP191" s="36"/>
      <c r="FQ191" s="36"/>
      <c r="FR191" s="36"/>
      <c r="FS191" s="36"/>
    </row>
    <row r="192" spans="1:175" s="7" customFormat="1" ht="63">
      <c r="A192" s="75" t="s">
        <v>919</v>
      </c>
      <c r="B192" s="115" t="s">
        <v>213</v>
      </c>
      <c r="C192" s="115" t="s">
        <v>214</v>
      </c>
      <c r="D192" s="115" t="s">
        <v>920</v>
      </c>
      <c r="E192" s="115"/>
      <c r="F192" s="185">
        <f>SUM(F193)</f>
        <v>121.5</v>
      </c>
      <c r="G192" s="185">
        <f>SUM(G193)</f>
        <v>0</v>
      </c>
      <c r="H192" s="290">
        <f t="shared" si="4"/>
        <v>0</v>
      </c>
      <c r="I192" s="291">
        <f t="shared" si="5"/>
        <v>-121.5</v>
      </c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  <c r="FM192" s="36"/>
      <c r="FN192" s="36"/>
      <c r="FO192" s="36"/>
      <c r="FP192" s="36"/>
      <c r="FQ192" s="36"/>
      <c r="FR192" s="36"/>
      <c r="FS192" s="36"/>
    </row>
    <row r="193" spans="1:175" s="7" customFormat="1" ht="31.5">
      <c r="A193" s="75" t="s">
        <v>441</v>
      </c>
      <c r="B193" s="115" t="s">
        <v>213</v>
      </c>
      <c r="C193" s="115" t="s">
        <v>214</v>
      </c>
      <c r="D193" s="115" t="s">
        <v>920</v>
      </c>
      <c r="E193" s="115" t="s">
        <v>438</v>
      </c>
      <c r="F193" s="185">
        <f>SUM('не брать'!H176)</f>
        <v>121.5</v>
      </c>
      <c r="G193" s="185">
        <f>SUM('не брать'!I176)</f>
        <v>0</v>
      </c>
      <c r="H193" s="290">
        <f t="shared" si="4"/>
        <v>0</v>
      </c>
      <c r="I193" s="291">
        <f t="shared" si="5"/>
        <v>-121.5</v>
      </c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  <c r="FM193" s="36"/>
      <c r="FN193" s="36"/>
      <c r="FO193" s="36"/>
      <c r="FP193" s="36"/>
      <c r="FQ193" s="36"/>
      <c r="FR193" s="36"/>
      <c r="FS193" s="36"/>
    </row>
    <row r="194" spans="1:175" s="7" customFormat="1" ht="47.25" hidden="1">
      <c r="A194" s="75" t="s">
        <v>603</v>
      </c>
      <c r="B194" s="10" t="s">
        <v>213</v>
      </c>
      <c r="C194" s="10" t="s">
        <v>214</v>
      </c>
      <c r="D194" s="10" t="s">
        <v>604</v>
      </c>
      <c r="E194" s="10"/>
      <c r="F194" s="185">
        <f>SUM(F195+F196)</f>
        <v>0</v>
      </c>
      <c r="G194" s="185">
        <f>SUM(G195+G196)</f>
        <v>0</v>
      </c>
      <c r="H194" s="290" t="e">
        <f t="shared" si="4"/>
        <v>#DIV/0!</v>
      </c>
      <c r="I194" s="291">
        <f t="shared" si="5"/>
        <v>0</v>
      </c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  <c r="FM194" s="36"/>
      <c r="FN194" s="36"/>
      <c r="FO194" s="36"/>
      <c r="FP194" s="36"/>
      <c r="FQ194" s="36"/>
      <c r="FR194" s="36"/>
      <c r="FS194" s="36"/>
    </row>
    <row r="195" spans="1:175" s="7" customFormat="1" ht="31.5" hidden="1">
      <c r="A195" s="23" t="s">
        <v>441</v>
      </c>
      <c r="B195" s="10" t="s">
        <v>213</v>
      </c>
      <c r="C195" s="10" t="s">
        <v>214</v>
      </c>
      <c r="D195" s="10" t="s">
        <v>604</v>
      </c>
      <c r="E195" s="10" t="s">
        <v>438</v>
      </c>
      <c r="F195" s="185">
        <f>SUM('не брать'!H182)</f>
        <v>0</v>
      </c>
      <c r="G195" s="185">
        <f>SUM('не брать'!I182)</f>
        <v>0</v>
      </c>
      <c r="H195" s="290" t="e">
        <f t="shared" si="4"/>
        <v>#DIV/0!</v>
      </c>
      <c r="I195" s="291">
        <f t="shared" si="5"/>
        <v>0</v>
      </c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  <c r="FM195" s="36"/>
      <c r="FN195" s="36"/>
      <c r="FO195" s="36"/>
      <c r="FP195" s="36"/>
      <c r="FQ195" s="36"/>
      <c r="FR195" s="36"/>
      <c r="FS195" s="36"/>
    </row>
    <row r="196" spans="1:175" s="7" customFormat="1" hidden="1">
      <c r="A196" s="75" t="s">
        <v>321</v>
      </c>
      <c r="B196" s="10" t="s">
        <v>213</v>
      </c>
      <c r="C196" s="10" t="s">
        <v>214</v>
      </c>
      <c r="D196" s="10" t="s">
        <v>604</v>
      </c>
      <c r="E196" s="10" t="s">
        <v>199</v>
      </c>
      <c r="F196" s="185">
        <f>SUM('не брать'!H615)</f>
        <v>0</v>
      </c>
      <c r="G196" s="185">
        <f>SUM('не брать'!I615)</f>
        <v>0</v>
      </c>
      <c r="H196" s="290" t="e">
        <f t="shared" si="4"/>
        <v>#DIV/0!</v>
      </c>
      <c r="I196" s="291">
        <f t="shared" si="5"/>
        <v>0</v>
      </c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  <c r="FM196" s="36"/>
      <c r="FN196" s="36"/>
      <c r="FO196" s="36"/>
      <c r="FP196" s="36"/>
      <c r="FQ196" s="36"/>
      <c r="FR196" s="36"/>
      <c r="FS196" s="36"/>
    </row>
    <row r="197" spans="1:175" s="7" customFormat="1" ht="31.5" hidden="1">
      <c r="A197" s="75" t="s">
        <v>927</v>
      </c>
      <c r="B197" s="115" t="s">
        <v>213</v>
      </c>
      <c r="C197" s="115" t="s">
        <v>214</v>
      </c>
      <c r="D197" s="115" t="s">
        <v>117</v>
      </c>
      <c r="E197" s="115"/>
      <c r="F197" s="185">
        <f>SUM(F198)</f>
        <v>0</v>
      </c>
      <c r="G197" s="185">
        <f>SUM(G198)</f>
        <v>0</v>
      </c>
      <c r="H197" s="290" t="e">
        <f t="shared" si="4"/>
        <v>#DIV/0!</v>
      </c>
      <c r="I197" s="291">
        <f t="shared" si="5"/>
        <v>0</v>
      </c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  <c r="FM197" s="36"/>
      <c r="FN197" s="36"/>
      <c r="FO197" s="36"/>
      <c r="FP197" s="36"/>
      <c r="FQ197" s="36"/>
      <c r="FR197" s="36"/>
      <c r="FS197" s="36"/>
    </row>
    <row r="198" spans="1:175" s="7" customFormat="1" ht="31.5" hidden="1">
      <c r="A198" s="75" t="s">
        <v>441</v>
      </c>
      <c r="B198" s="115" t="s">
        <v>213</v>
      </c>
      <c r="C198" s="115" t="s">
        <v>214</v>
      </c>
      <c r="D198" s="115" t="s">
        <v>117</v>
      </c>
      <c r="E198" s="115" t="s">
        <v>438</v>
      </c>
      <c r="F198" s="185">
        <f>SUM('не брать'!H178)</f>
        <v>0</v>
      </c>
      <c r="G198" s="185">
        <f>SUM('не брать'!I178)</f>
        <v>0</v>
      </c>
      <c r="H198" s="290" t="e">
        <f t="shared" si="4"/>
        <v>#DIV/0!</v>
      </c>
      <c r="I198" s="291">
        <f t="shared" si="5"/>
        <v>0</v>
      </c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  <c r="FM198" s="36"/>
      <c r="FN198" s="36"/>
      <c r="FO198" s="36"/>
      <c r="FP198" s="36"/>
      <c r="FQ198" s="36"/>
      <c r="FR198" s="36"/>
      <c r="FS198" s="36"/>
    </row>
    <row r="199" spans="1:175" s="7" customFormat="1" ht="47.25" hidden="1">
      <c r="A199" s="75" t="s">
        <v>928</v>
      </c>
      <c r="B199" s="115" t="s">
        <v>213</v>
      </c>
      <c r="C199" s="115" t="s">
        <v>214</v>
      </c>
      <c r="D199" s="115" t="s">
        <v>926</v>
      </c>
      <c r="E199" s="115"/>
      <c r="F199" s="185">
        <f>SUM(F200)</f>
        <v>0</v>
      </c>
      <c r="G199" s="185">
        <f>SUM(G200)</f>
        <v>0</v>
      </c>
      <c r="H199" s="290" t="e">
        <f t="shared" si="4"/>
        <v>#DIV/0!</v>
      </c>
      <c r="I199" s="291">
        <f t="shared" si="5"/>
        <v>0</v>
      </c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  <c r="FM199" s="36"/>
      <c r="FN199" s="36"/>
      <c r="FO199" s="36"/>
      <c r="FP199" s="36"/>
      <c r="FQ199" s="36"/>
      <c r="FR199" s="36"/>
      <c r="FS199" s="36"/>
    </row>
    <row r="200" spans="1:175" s="7" customFormat="1" ht="31.5" hidden="1">
      <c r="A200" s="75" t="s">
        <v>441</v>
      </c>
      <c r="B200" s="115" t="s">
        <v>213</v>
      </c>
      <c r="C200" s="115" t="s">
        <v>214</v>
      </c>
      <c r="D200" s="115" t="s">
        <v>926</v>
      </c>
      <c r="E200" s="115" t="s">
        <v>438</v>
      </c>
      <c r="F200" s="185">
        <f>SUM('не брать'!H180)</f>
        <v>0</v>
      </c>
      <c r="G200" s="185">
        <f>SUM('не брать'!I180)</f>
        <v>0</v>
      </c>
      <c r="H200" s="290" t="e">
        <f t="shared" si="4"/>
        <v>#DIV/0!</v>
      </c>
      <c r="I200" s="291">
        <f t="shared" si="5"/>
        <v>0</v>
      </c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  <c r="FM200" s="36"/>
      <c r="FN200" s="36"/>
      <c r="FO200" s="36"/>
      <c r="FP200" s="36"/>
      <c r="FQ200" s="36"/>
      <c r="FR200" s="36"/>
      <c r="FS200" s="36"/>
    </row>
    <row r="201" spans="1:175" s="7" customFormat="1" ht="94.5">
      <c r="A201" s="23" t="s">
        <v>535</v>
      </c>
      <c r="B201" s="10" t="s">
        <v>213</v>
      </c>
      <c r="C201" s="10" t="s">
        <v>214</v>
      </c>
      <c r="D201" s="10" t="s">
        <v>580</v>
      </c>
      <c r="E201" s="10"/>
      <c r="F201" s="185">
        <f>SUM(F202)</f>
        <v>63</v>
      </c>
      <c r="G201" s="185">
        <f>SUM(G202)</f>
        <v>0</v>
      </c>
      <c r="H201" s="290">
        <f t="shared" si="4"/>
        <v>0</v>
      </c>
      <c r="I201" s="291">
        <f t="shared" si="5"/>
        <v>-63</v>
      </c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  <c r="FM201" s="36"/>
      <c r="FN201" s="36"/>
      <c r="FO201" s="36"/>
      <c r="FP201" s="36"/>
      <c r="FQ201" s="36"/>
      <c r="FR201" s="36"/>
      <c r="FS201" s="36"/>
    </row>
    <row r="202" spans="1:175" s="7" customFormat="1" ht="31.5">
      <c r="A202" s="23" t="s">
        <v>441</v>
      </c>
      <c r="B202" s="10" t="s">
        <v>213</v>
      </c>
      <c r="C202" s="10" t="s">
        <v>214</v>
      </c>
      <c r="D202" s="10" t="s">
        <v>580</v>
      </c>
      <c r="E202" s="10" t="s">
        <v>438</v>
      </c>
      <c r="F202" s="185">
        <f>SUM('не брать'!H172)</f>
        <v>63</v>
      </c>
      <c r="G202" s="185">
        <f>SUM('не брать'!I172)</f>
        <v>0</v>
      </c>
      <c r="H202" s="290">
        <f t="shared" si="4"/>
        <v>0</v>
      </c>
      <c r="I202" s="291">
        <f t="shared" si="5"/>
        <v>-63</v>
      </c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  <c r="FM202" s="36"/>
      <c r="FN202" s="36"/>
      <c r="FO202" s="36"/>
      <c r="FP202" s="36"/>
      <c r="FQ202" s="36"/>
      <c r="FR202" s="36"/>
      <c r="FS202" s="36"/>
    </row>
    <row r="203" spans="1:175" hidden="1">
      <c r="A203" s="51" t="s">
        <v>28</v>
      </c>
      <c r="B203" s="8" t="s">
        <v>213</v>
      </c>
      <c r="C203" s="8" t="s">
        <v>216</v>
      </c>
      <c r="D203" s="8"/>
      <c r="E203" s="8"/>
      <c r="F203" s="253">
        <f>SUM(F204+F209+F211+F207)</f>
        <v>0</v>
      </c>
      <c r="G203" s="253">
        <f>SUM(G204+G209+G211+G207)</f>
        <v>0</v>
      </c>
      <c r="H203" s="290" t="e">
        <f t="shared" si="4"/>
        <v>#DIV/0!</v>
      </c>
      <c r="I203" s="291">
        <f t="shared" si="5"/>
        <v>0</v>
      </c>
    </row>
    <row r="204" spans="1:175" s="7" customFormat="1" ht="252" hidden="1">
      <c r="A204" s="24" t="s">
        <v>679</v>
      </c>
      <c r="B204" s="10" t="s">
        <v>62</v>
      </c>
      <c r="C204" s="10" t="s">
        <v>216</v>
      </c>
      <c r="D204" s="60" t="s">
        <v>391</v>
      </c>
      <c r="E204" s="10"/>
      <c r="F204" s="185">
        <f>SUM(F205+F206)</f>
        <v>0</v>
      </c>
      <c r="G204" s="185">
        <f>SUM(G205+G206)</f>
        <v>0</v>
      </c>
      <c r="H204" s="290" t="e">
        <f t="shared" si="4"/>
        <v>#DIV/0!</v>
      </c>
      <c r="I204" s="291">
        <f t="shared" si="5"/>
        <v>0</v>
      </c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  <c r="FM204" s="36"/>
      <c r="FN204" s="36"/>
      <c r="FO204" s="36"/>
      <c r="FP204" s="36"/>
      <c r="FQ204" s="36"/>
      <c r="FR204" s="36"/>
      <c r="FS204" s="36"/>
    </row>
    <row r="205" spans="1:175" s="7" customFormat="1" ht="31.5" hidden="1">
      <c r="A205" s="23" t="s">
        <v>135</v>
      </c>
      <c r="B205" s="10" t="s">
        <v>213</v>
      </c>
      <c r="C205" s="10" t="s">
        <v>216</v>
      </c>
      <c r="D205" s="60" t="s">
        <v>114</v>
      </c>
      <c r="E205" s="10" t="s">
        <v>438</v>
      </c>
      <c r="F205" s="185">
        <f>SUM('не брать'!H185)</f>
        <v>0</v>
      </c>
      <c r="G205" s="185">
        <f>SUM('не брать'!I185)</f>
        <v>0</v>
      </c>
      <c r="H205" s="290" t="e">
        <f t="shared" si="4"/>
        <v>#DIV/0!</v>
      </c>
      <c r="I205" s="291">
        <f t="shared" si="5"/>
        <v>0</v>
      </c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  <c r="FM205" s="36"/>
      <c r="FN205" s="36"/>
      <c r="FO205" s="36"/>
      <c r="FP205" s="36"/>
      <c r="FQ205" s="36"/>
      <c r="FR205" s="36"/>
      <c r="FS205" s="36"/>
    </row>
    <row r="206" spans="1:175" s="7" customFormat="1" ht="47.25" hidden="1">
      <c r="A206" s="24" t="s">
        <v>151</v>
      </c>
      <c r="B206" s="10" t="s">
        <v>213</v>
      </c>
      <c r="C206" s="10" t="s">
        <v>216</v>
      </c>
      <c r="D206" s="60" t="s">
        <v>391</v>
      </c>
      <c r="E206" s="10" t="s">
        <v>187</v>
      </c>
      <c r="F206" s="185">
        <f>SUM('не брать'!H884)</f>
        <v>0</v>
      </c>
      <c r="G206" s="185">
        <f>SUM('не брать'!I884)</f>
        <v>0</v>
      </c>
      <c r="H206" s="290" t="e">
        <f t="shared" si="4"/>
        <v>#DIV/0!</v>
      </c>
      <c r="I206" s="291">
        <f t="shared" si="5"/>
        <v>0</v>
      </c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  <c r="FM206" s="36"/>
      <c r="FN206" s="36"/>
      <c r="FO206" s="36"/>
      <c r="FP206" s="36"/>
      <c r="FQ206" s="36"/>
      <c r="FR206" s="36"/>
      <c r="FS206" s="36"/>
    </row>
    <row r="207" spans="1:175" s="7" customFormat="1" ht="267.75" hidden="1">
      <c r="A207" s="23" t="s">
        <v>680</v>
      </c>
      <c r="B207" s="10" t="s">
        <v>213</v>
      </c>
      <c r="C207" s="10" t="s">
        <v>216</v>
      </c>
      <c r="D207" s="60" t="s">
        <v>319</v>
      </c>
      <c r="E207" s="10"/>
      <c r="F207" s="185">
        <f>SUM(F208)</f>
        <v>0</v>
      </c>
      <c r="G207" s="185">
        <f>SUM(G208)</f>
        <v>0</v>
      </c>
      <c r="H207" s="290" t="e">
        <f t="shared" si="4"/>
        <v>#DIV/0!</v>
      </c>
      <c r="I207" s="291">
        <f t="shared" si="5"/>
        <v>0</v>
      </c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  <c r="FM207" s="36"/>
      <c r="FN207" s="36"/>
      <c r="FO207" s="36"/>
      <c r="FP207" s="36"/>
      <c r="FQ207" s="36"/>
      <c r="FR207" s="36"/>
      <c r="FS207" s="36"/>
    </row>
    <row r="208" spans="1:175" s="7" customFormat="1" ht="47.25" hidden="1">
      <c r="A208" s="24" t="s">
        <v>151</v>
      </c>
      <c r="B208" s="10" t="s">
        <v>213</v>
      </c>
      <c r="C208" s="10" t="s">
        <v>216</v>
      </c>
      <c r="D208" s="60" t="s">
        <v>392</v>
      </c>
      <c r="E208" s="10" t="s">
        <v>187</v>
      </c>
      <c r="F208" s="185">
        <f>SUM('не брать'!H886)</f>
        <v>0</v>
      </c>
      <c r="G208" s="185">
        <f>SUM('не брать'!I886)</f>
        <v>0</v>
      </c>
      <c r="H208" s="290" t="e">
        <f t="shared" ref="H208:H271" si="6">SUM(G208/F208*100)</f>
        <v>#DIV/0!</v>
      </c>
      <c r="I208" s="291">
        <f t="shared" ref="I208:I271" si="7">SUM(G208-F208)</f>
        <v>0</v>
      </c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6"/>
      <c r="FN208" s="36"/>
      <c r="FO208" s="36"/>
      <c r="FP208" s="36"/>
      <c r="FQ208" s="36"/>
      <c r="FR208" s="36"/>
      <c r="FS208" s="36"/>
    </row>
    <row r="209" spans="1:175" s="7" customFormat="1" ht="236.25" hidden="1">
      <c r="A209" s="24" t="s">
        <v>681</v>
      </c>
      <c r="B209" s="10" t="s">
        <v>213</v>
      </c>
      <c r="C209" s="10" t="s">
        <v>216</v>
      </c>
      <c r="D209" s="60" t="s">
        <v>393</v>
      </c>
      <c r="E209" s="10"/>
      <c r="F209" s="185">
        <f>SUM(F210)</f>
        <v>0</v>
      </c>
      <c r="G209" s="185">
        <f>SUM(G210)</f>
        <v>0</v>
      </c>
      <c r="H209" s="290" t="e">
        <f t="shared" si="6"/>
        <v>#DIV/0!</v>
      </c>
      <c r="I209" s="291">
        <f t="shared" si="7"/>
        <v>0</v>
      </c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6"/>
      <c r="FN209" s="36"/>
      <c r="FO209" s="36"/>
      <c r="FP209" s="36"/>
      <c r="FQ209" s="36"/>
      <c r="FR209" s="36"/>
      <c r="FS209" s="36"/>
    </row>
    <row r="210" spans="1:175" s="7" customFormat="1" hidden="1">
      <c r="A210" s="24" t="s">
        <v>439</v>
      </c>
      <c r="B210" s="10" t="s">
        <v>213</v>
      </c>
      <c r="C210" s="10" t="s">
        <v>216</v>
      </c>
      <c r="D210" s="60" t="s">
        <v>393</v>
      </c>
      <c r="E210" s="10" t="s">
        <v>344</v>
      </c>
      <c r="F210" s="185">
        <f>SUM('не брать'!H189)</f>
        <v>0</v>
      </c>
      <c r="G210" s="185">
        <f>SUM('не брать'!I189)</f>
        <v>0</v>
      </c>
      <c r="H210" s="290" t="e">
        <f t="shared" si="6"/>
        <v>#DIV/0!</v>
      </c>
      <c r="I210" s="291">
        <f t="shared" si="7"/>
        <v>0</v>
      </c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6"/>
      <c r="FN210" s="36"/>
      <c r="FO210" s="36"/>
      <c r="FP210" s="36"/>
      <c r="FQ210" s="36"/>
      <c r="FR210" s="36"/>
      <c r="FS210" s="36"/>
    </row>
    <row r="211" spans="1:175" s="7" customFormat="1" ht="252" hidden="1">
      <c r="A211" s="23" t="s">
        <v>682</v>
      </c>
      <c r="B211" s="10" t="s">
        <v>213</v>
      </c>
      <c r="C211" s="10" t="s">
        <v>216</v>
      </c>
      <c r="D211" s="60" t="s">
        <v>394</v>
      </c>
      <c r="E211" s="10"/>
      <c r="F211" s="185">
        <f>SUM(F212)</f>
        <v>0</v>
      </c>
      <c r="G211" s="185">
        <f>SUM(G212)</f>
        <v>0</v>
      </c>
      <c r="H211" s="290" t="e">
        <f t="shared" si="6"/>
        <v>#DIV/0!</v>
      </c>
      <c r="I211" s="291">
        <f t="shared" si="7"/>
        <v>0</v>
      </c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6"/>
      <c r="FN211" s="36"/>
      <c r="FO211" s="36"/>
      <c r="FP211" s="36"/>
      <c r="FQ211" s="36"/>
      <c r="FR211" s="36"/>
      <c r="FS211" s="36"/>
    </row>
    <row r="212" spans="1:175" s="7" customFormat="1" hidden="1">
      <c r="A212" s="23" t="s">
        <v>439</v>
      </c>
      <c r="B212" s="10" t="s">
        <v>213</v>
      </c>
      <c r="C212" s="10" t="s">
        <v>216</v>
      </c>
      <c r="D212" s="60" t="s">
        <v>394</v>
      </c>
      <c r="E212" s="10" t="s">
        <v>344</v>
      </c>
      <c r="F212" s="185">
        <f>SUM('не брать'!H191)</f>
        <v>0</v>
      </c>
      <c r="G212" s="185">
        <f>SUM('не брать'!I191)</f>
        <v>0</v>
      </c>
      <c r="H212" s="290" t="e">
        <f t="shared" si="6"/>
        <v>#DIV/0!</v>
      </c>
      <c r="I212" s="291">
        <f t="shared" si="7"/>
        <v>0</v>
      </c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6"/>
      <c r="FN212" s="36"/>
      <c r="FO212" s="36"/>
      <c r="FP212" s="36"/>
      <c r="FQ212" s="36"/>
      <c r="FR212" s="36"/>
      <c r="FS212" s="36"/>
    </row>
    <row r="213" spans="1:175">
      <c r="A213" s="50" t="s">
        <v>229</v>
      </c>
      <c r="B213" s="8" t="s">
        <v>213</v>
      </c>
      <c r="C213" s="8" t="s">
        <v>217</v>
      </c>
      <c r="D213" s="8"/>
      <c r="E213" s="8"/>
      <c r="F213" s="253">
        <f>SUM(F214+F217+F219+F223+F226)</f>
        <v>39466.400000000001</v>
      </c>
      <c r="G213" s="253">
        <f>SUM(G214+G217+G219+G223+G226)</f>
        <v>3969.9</v>
      </c>
      <c r="H213" s="290">
        <f t="shared" si="6"/>
        <v>10.05893620902844</v>
      </c>
      <c r="I213" s="291">
        <f t="shared" si="7"/>
        <v>-35496.5</v>
      </c>
    </row>
    <row r="214" spans="1:175" s="7" customFormat="1" ht="63">
      <c r="A214" s="24" t="s">
        <v>948</v>
      </c>
      <c r="B214" s="10" t="s">
        <v>213</v>
      </c>
      <c r="C214" s="10" t="s">
        <v>217</v>
      </c>
      <c r="D214" s="10" t="s">
        <v>429</v>
      </c>
      <c r="E214" s="10"/>
      <c r="F214" s="185">
        <f>SUM(F215+F216)</f>
        <v>27558.400000000001</v>
      </c>
      <c r="G214" s="185">
        <f>SUM(G215+G216)</f>
        <v>3969.9</v>
      </c>
      <c r="H214" s="290">
        <f t="shared" si="6"/>
        <v>14.405408151416626</v>
      </c>
      <c r="I214" s="291">
        <f t="shared" si="7"/>
        <v>-23588.5</v>
      </c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6"/>
      <c r="FN214" s="36"/>
      <c r="FO214" s="36"/>
      <c r="FP214" s="36"/>
      <c r="FQ214" s="36"/>
      <c r="FR214" s="36"/>
      <c r="FS214" s="36"/>
    </row>
    <row r="215" spans="1:175" s="7" customFormat="1" ht="31.5">
      <c r="A215" s="23" t="s">
        <v>441</v>
      </c>
      <c r="B215" s="10" t="s">
        <v>213</v>
      </c>
      <c r="C215" s="10" t="s">
        <v>217</v>
      </c>
      <c r="D215" s="10" t="s">
        <v>429</v>
      </c>
      <c r="E215" s="10" t="s">
        <v>438</v>
      </c>
      <c r="F215" s="185">
        <f>SUM('не брать'!H194)</f>
        <v>27558.400000000001</v>
      </c>
      <c r="G215" s="185">
        <f>SUM('не брать'!I194)</f>
        <v>3969.9</v>
      </c>
      <c r="H215" s="290">
        <f t="shared" si="6"/>
        <v>14.405408151416626</v>
      </c>
      <c r="I215" s="291">
        <f t="shared" si="7"/>
        <v>-23588.5</v>
      </c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6"/>
      <c r="FN215" s="36"/>
      <c r="FO215" s="36"/>
      <c r="FP215" s="36"/>
      <c r="FQ215" s="36"/>
      <c r="FR215" s="36"/>
      <c r="FS215" s="36"/>
    </row>
    <row r="216" spans="1:175" s="7" customFormat="1" hidden="1">
      <c r="A216" s="24" t="s">
        <v>321</v>
      </c>
      <c r="B216" s="10" t="s">
        <v>213</v>
      </c>
      <c r="C216" s="10" t="s">
        <v>217</v>
      </c>
      <c r="D216" s="10" t="s">
        <v>429</v>
      </c>
      <c r="E216" s="10" t="s">
        <v>199</v>
      </c>
      <c r="F216" s="185">
        <f>SUM('не брать'!H195+'не брать'!H619)</f>
        <v>0</v>
      </c>
      <c r="G216" s="185">
        <f>SUM('не брать'!I195+'не брать'!I619)</f>
        <v>0</v>
      </c>
      <c r="H216" s="290" t="e">
        <f t="shared" si="6"/>
        <v>#DIV/0!</v>
      </c>
      <c r="I216" s="291">
        <f t="shared" si="7"/>
        <v>0</v>
      </c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</row>
    <row r="217" spans="1:175" s="7" customFormat="1" ht="236.25" hidden="1">
      <c r="A217" s="25" t="s">
        <v>684</v>
      </c>
      <c r="B217" s="10" t="s">
        <v>213</v>
      </c>
      <c r="C217" s="10" t="s">
        <v>217</v>
      </c>
      <c r="D217" s="60" t="s">
        <v>277</v>
      </c>
      <c r="E217" s="10"/>
      <c r="F217" s="185">
        <f>SUM(F218)</f>
        <v>0</v>
      </c>
      <c r="G217" s="185">
        <f>SUM(G218)</f>
        <v>0</v>
      </c>
      <c r="H217" s="290" t="e">
        <f t="shared" si="6"/>
        <v>#DIV/0!</v>
      </c>
      <c r="I217" s="291">
        <f t="shared" si="7"/>
        <v>0</v>
      </c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6"/>
      <c r="FN217" s="36"/>
      <c r="FO217" s="36"/>
      <c r="FP217" s="36"/>
      <c r="FQ217" s="36"/>
      <c r="FR217" s="36"/>
      <c r="FS217" s="36"/>
    </row>
    <row r="218" spans="1:175" s="7" customFormat="1" ht="31.5" hidden="1">
      <c r="A218" s="23" t="s">
        <v>441</v>
      </c>
      <c r="B218" s="10" t="s">
        <v>213</v>
      </c>
      <c r="C218" s="10" t="s">
        <v>217</v>
      </c>
      <c r="D218" s="60" t="s">
        <v>277</v>
      </c>
      <c r="E218" s="10" t="s">
        <v>438</v>
      </c>
      <c r="F218" s="185">
        <f>SUM('не брать'!H197)</f>
        <v>0</v>
      </c>
      <c r="G218" s="185">
        <f>SUM('не брать'!I197)</f>
        <v>0</v>
      </c>
      <c r="H218" s="290" t="e">
        <f t="shared" si="6"/>
        <v>#DIV/0!</v>
      </c>
      <c r="I218" s="291">
        <f t="shared" si="7"/>
        <v>0</v>
      </c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6"/>
      <c r="FN218" s="36"/>
      <c r="FO218" s="36"/>
      <c r="FP218" s="36"/>
      <c r="FQ218" s="36"/>
      <c r="FR218" s="36"/>
      <c r="FS218" s="36"/>
    </row>
    <row r="219" spans="1:175" s="7" customFormat="1" ht="236.25" hidden="1">
      <c r="A219" s="25" t="s">
        <v>685</v>
      </c>
      <c r="B219" s="10" t="s">
        <v>213</v>
      </c>
      <c r="C219" s="10" t="s">
        <v>217</v>
      </c>
      <c r="D219" s="60" t="s">
        <v>278</v>
      </c>
      <c r="E219" s="10"/>
      <c r="F219" s="185">
        <f>SUM(F220)</f>
        <v>0</v>
      </c>
      <c r="G219" s="185">
        <f>SUM(G220)</f>
        <v>0</v>
      </c>
      <c r="H219" s="290" t="e">
        <f t="shared" si="6"/>
        <v>#DIV/0!</v>
      </c>
      <c r="I219" s="291">
        <f t="shared" si="7"/>
        <v>0</v>
      </c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6"/>
      <c r="FN219" s="36"/>
      <c r="FO219" s="36"/>
      <c r="FP219" s="36"/>
      <c r="FQ219" s="36"/>
      <c r="FR219" s="36"/>
      <c r="FS219" s="36"/>
    </row>
    <row r="220" spans="1:175" s="7" customFormat="1" ht="31.5" hidden="1">
      <c r="A220" s="24" t="s">
        <v>135</v>
      </c>
      <c r="B220" s="10" t="s">
        <v>213</v>
      </c>
      <c r="C220" s="10" t="s">
        <v>217</v>
      </c>
      <c r="D220" s="60" t="s">
        <v>278</v>
      </c>
      <c r="E220" s="10" t="s">
        <v>438</v>
      </c>
      <c r="F220" s="185">
        <f>SUM('не брать'!H199)</f>
        <v>0</v>
      </c>
      <c r="G220" s="185">
        <f>SUM('не брать'!I199)</f>
        <v>0</v>
      </c>
      <c r="H220" s="290" t="e">
        <f t="shared" si="6"/>
        <v>#DIV/0!</v>
      </c>
      <c r="I220" s="291">
        <f t="shared" si="7"/>
        <v>0</v>
      </c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6"/>
      <c r="FN220" s="36"/>
      <c r="FO220" s="36"/>
      <c r="FP220" s="36"/>
      <c r="FQ220" s="36"/>
      <c r="FR220" s="36"/>
      <c r="FS220" s="36"/>
    </row>
    <row r="221" spans="1:175" s="7" customFormat="1" ht="110.25" hidden="1">
      <c r="A221" s="24" t="s">
        <v>156</v>
      </c>
      <c r="B221" s="10" t="s">
        <v>213</v>
      </c>
      <c r="C221" s="10" t="s">
        <v>217</v>
      </c>
      <c r="D221" s="10" t="s">
        <v>132</v>
      </c>
      <c r="E221" s="10"/>
      <c r="F221" s="185">
        <f>SUM(F222)</f>
        <v>0</v>
      </c>
      <c r="G221" s="185">
        <f>SUM(G222)</f>
        <v>0</v>
      </c>
      <c r="H221" s="290" t="e">
        <f t="shared" si="6"/>
        <v>#DIV/0!</v>
      </c>
      <c r="I221" s="291">
        <f t="shared" si="7"/>
        <v>0</v>
      </c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6"/>
      <c r="FN221" s="36"/>
      <c r="FO221" s="36"/>
      <c r="FP221" s="36"/>
      <c r="FQ221" s="36"/>
      <c r="FR221" s="36"/>
      <c r="FS221" s="36"/>
    </row>
    <row r="222" spans="1:175" s="7" customFormat="1" ht="63" hidden="1">
      <c r="A222" s="24" t="s">
        <v>251</v>
      </c>
      <c r="B222" s="10" t="s">
        <v>213</v>
      </c>
      <c r="C222" s="10" t="s">
        <v>217</v>
      </c>
      <c r="D222" s="10" t="s">
        <v>132</v>
      </c>
      <c r="E222" s="10" t="s">
        <v>250</v>
      </c>
      <c r="F222" s="185">
        <f>SUM('не брать'!H201)</f>
        <v>0</v>
      </c>
      <c r="G222" s="185">
        <f>SUM('не брать'!I201)</f>
        <v>0</v>
      </c>
      <c r="H222" s="290" t="e">
        <f t="shared" si="6"/>
        <v>#DIV/0!</v>
      </c>
      <c r="I222" s="291">
        <f t="shared" si="7"/>
        <v>0</v>
      </c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6"/>
      <c r="FN222" s="36"/>
      <c r="FO222" s="36"/>
      <c r="FP222" s="36"/>
      <c r="FQ222" s="36"/>
      <c r="FR222" s="36"/>
      <c r="FS222" s="36"/>
    </row>
    <row r="223" spans="1:175" s="7" customFormat="1" ht="31.5">
      <c r="A223" s="24" t="s">
        <v>1040</v>
      </c>
      <c r="B223" s="10" t="s">
        <v>62</v>
      </c>
      <c r="C223" s="10" t="s">
        <v>217</v>
      </c>
      <c r="D223" s="60" t="s">
        <v>1041</v>
      </c>
      <c r="E223" s="10"/>
      <c r="F223" s="185">
        <f>SUM(F224+F225)</f>
        <v>11908</v>
      </c>
      <c r="G223" s="185">
        <f>SUM(G224+G225)</f>
        <v>0</v>
      </c>
      <c r="H223" s="290">
        <f t="shared" si="6"/>
        <v>0</v>
      </c>
      <c r="I223" s="291">
        <f t="shared" si="7"/>
        <v>-11908</v>
      </c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6"/>
      <c r="FN223" s="36"/>
      <c r="FO223" s="36"/>
      <c r="FP223" s="36"/>
      <c r="FQ223" s="36"/>
      <c r="FR223" s="36"/>
      <c r="FS223" s="36"/>
    </row>
    <row r="224" spans="1:175" s="7" customFormat="1" ht="31.5">
      <c r="A224" s="23" t="s">
        <v>441</v>
      </c>
      <c r="B224" s="10" t="s">
        <v>62</v>
      </c>
      <c r="C224" s="10" t="s">
        <v>217</v>
      </c>
      <c r="D224" s="60" t="s">
        <v>1041</v>
      </c>
      <c r="E224" s="10" t="s">
        <v>438</v>
      </c>
      <c r="F224" s="185">
        <f>SUM('не брать'!H203)</f>
        <v>11908</v>
      </c>
      <c r="G224" s="185">
        <f>SUM('не брать'!I203)</f>
        <v>0</v>
      </c>
      <c r="H224" s="290">
        <f t="shared" si="6"/>
        <v>0</v>
      </c>
      <c r="I224" s="291">
        <f t="shared" si="7"/>
        <v>-11908</v>
      </c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6"/>
      <c r="FN224" s="36"/>
      <c r="FO224" s="36"/>
      <c r="FP224" s="36"/>
      <c r="FQ224" s="36"/>
      <c r="FR224" s="36"/>
      <c r="FS224" s="36"/>
    </row>
    <row r="225" spans="1:175" s="7" customFormat="1" hidden="1">
      <c r="A225" s="23" t="s">
        <v>321</v>
      </c>
      <c r="B225" s="10" t="s">
        <v>62</v>
      </c>
      <c r="C225" s="10" t="s">
        <v>217</v>
      </c>
      <c r="D225" s="60" t="s">
        <v>389</v>
      </c>
      <c r="E225" s="10" t="s">
        <v>199</v>
      </c>
      <c r="F225" s="185">
        <f>SUM('не брать'!H204+'не брать'!H628)</f>
        <v>0</v>
      </c>
      <c r="G225" s="185">
        <f>SUM('не брать'!I204+'не брать'!I628)</f>
        <v>0</v>
      </c>
      <c r="H225" s="290" t="e">
        <f t="shared" si="6"/>
        <v>#DIV/0!</v>
      </c>
      <c r="I225" s="291">
        <f t="shared" si="7"/>
        <v>0</v>
      </c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6"/>
      <c r="FN225" s="36"/>
      <c r="FO225" s="36"/>
      <c r="FP225" s="36"/>
      <c r="FQ225" s="36"/>
      <c r="FR225" s="36"/>
      <c r="FS225" s="36"/>
    </row>
    <row r="226" spans="1:175" s="7" customFormat="1" ht="110.25" hidden="1">
      <c r="A226" s="24" t="s">
        <v>555</v>
      </c>
      <c r="B226" s="10" t="s">
        <v>62</v>
      </c>
      <c r="C226" s="10" t="s">
        <v>217</v>
      </c>
      <c r="D226" s="10" t="s">
        <v>556</v>
      </c>
      <c r="E226" s="10"/>
      <c r="F226" s="185">
        <f>SUM(F227:F228)</f>
        <v>0</v>
      </c>
      <c r="G226" s="185">
        <f>SUM(G227:G228)</f>
        <v>0</v>
      </c>
      <c r="H226" s="290" t="e">
        <f t="shared" si="6"/>
        <v>#DIV/0!</v>
      </c>
      <c r="I226" s="291">
        <f t="shared" si="7"/>
        <v>0</v>
      </c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6"/>
      <c r="FN226" s="36"/>
      <c r="FO226" s="36"/>
      <c r="FP226" s="36"/>
      <c r="FQ226" s="36"/>
      <c r="FR226" s="36"/>
      <c r="FS226" s="36"/>
    </row>
    <row r="227" spans="1:175" s="7" customFormat="1" ht="31.5" hidden="1">
      <c r="A227" s="24" t="s">
        <v>135</v>
      </c>
      <c r="B227" s="10" t="s">
        <v>62</v>
      </c>
      <c r="C227" s="10" t="s">
        <v>217</v>
      </c>
      <c r="D227" s="10" t="s">
        <v>556</v>
      </c>
      <c r="E227" s="10" t="s">
        <v>438</v>
      </c>
      <c r="F227" s="185">
        <f>SUM('не брать'!H206)</f>
        <v>0</v>
      </c>
      <c r="G227" s="185">
        <f>SUM('не брать'!I206)</f>
        <v>0</v>
      </c>
      <c r="H227" s="290" t="e">
        <f t="shared" si="6"/>
        <v>#DIV/0!</v>
      </c>
      <c r="I227" s="291">
        <f t="shared" si="7"/>
        <v>0</v>
      </c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6"/>
      <c r="FN227" s="36"/>
      <c r="FO227" s="36"/>
      <c r="FP227" s="36"/>
      <c r="FQ227" s="36"/>
      <c r="FR227" s="36"/>
      <c r="FS227" s="36"/>
    </row>
    <row r="228" spans="1:175" s="7" customFormat="1" hidden="1">
      <c r="A228" s="24" t="s">
        <v>321</v>
      </c>
      <c r="B228" s="10" t="s">
        <v>62</v>
      </c>
      <c r="C228" s="10" t="s">
        <v>217</v>
      </c>
      <c r="D228" s="10" t="s">
        <v>556</v>
      </c>
      <c r="E228" s="10" t="s">
        <v>199</v>
      </c>
      <c r="F228" s="185">
        <f>SUM('не брать'!H631)</f>
        <v>0</v>
      </c>
      <c r="G228" s="185">
        <f>SUM('не брать'!I631)</f>
        <v>0</v>
      </c>
      <c r="H228" s="290" t="e">
        <f t="shared" si="6"/>
        <v>#DIV/0!</v>
      </c>
      <c r="I228" s="291">
        <f t="shared" si="7"/>
        <v>0</v>
      </c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6"/>
      <c r="FN228" s="36"/>
      <c r="FO228" s="36"/>
      <c r="FP228" s="36"/>
      <c r="FQ228" s="36"/>
      <c r="FR228" s="36"/>
      <c r="FS228" s="36"/>
    </row>
    <row r="229" spans="1:175" s="7" customFormat="1" ht="220.5" hidden="1">
      <c r="A229" s="24" t="s">
        <v>687</v>
      </c>
      <c r="B229" s="10" t="s">
        <v>213</v>
      </c>
      <c r="C229" s="10" t="s">
        <v>217</v>
      </c>
      <c r="D229" s="10" t="s">
        <v>307</v>
      </c>
      <c r="E229" s="10"/>
      <c r="F229" s="185">
        <f>SUM(F230)</f>
        <v>0</v>
      </c>
      <c r="G229" s="185">
        <f>SUM(G230)</f>
        <v>0</v>
      </c>
      <c r="H229" s="290" t="e">
        <f t="shared" si="6"/>
        <v>#DIV/0!</v>
      </c>
      <c r="I229" s="291">
        <f t="shared" si="7"/>
        <v>0</v>
      </c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6"/>
      <c r="FN229" s="36"/>
      <c r="FO229" s="36"/>
      <c r="FP229" s="36"/>
      <c r="FQ229" s="36"/>
      <c r="FR229" s="36"/>
      <c r="FS229" s="36"/>
    </row>
    <row r="230" spans="1:175" s="7" customFormat="1" hidden="1">
      <c r="A230" s="24" t="s">
        <v>439</v>
      </c>
      <c r="B230" s="10" t="s">
        <v>213</v>
      </c>
      <c r="C230" s="10" t="s">
        <v>217</v>
      </c>
      <c r="D230" s="10" t="s">
        <v>307</v>
      </c>
      <c r="E230" s="10" t="s">
        <v>344</v>
      </c>
      <c r="F230" s="185">
        <f>SUM('не брать'!H208)</f>
        <v>0</v>
      </c>
      <c r="G230" s="185">
        <f>SUM('не брать'!I208)</f>
        <v>0</v>
      </c>
      <c r="H230" s="290" t="e">
        <f t="shared" si="6"/>
        <v>#DIV/0!</v>
      </c>
      <c r="I230" s="291">
        <f t="shared" si="7"/>
        <v>0</v>
      </c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6"/>
      <c r="FN230" s="36"/>
      <c r="FO230" s="36"/>
      <c r="FP230" s="36"/>
      <c r="FQ230" s="36"/>
      <c r="FR230" s="36"/>
      <c r="FS230" s="36"/>
    </row>
    <row r="231" spans="1:175" s="7" customFormat="1" ht="94.5" hidden="1">
      <c r="A231" s="24" t="s">
        <v>268</v>
      </c>
      <c r="B231" s="10" t="s">
        <v>213</v>
      </c>
      <c r="C231" s="10" t="s">
        <v>217</v>
      </c>
      <c r="D231" s="10" t="s">
        <v>269</v>
      </c>
      <c r="E231" s="10"/>
      <c r="F231" s="185">
        <f>SUM(F232)</f>
        <v>0</v>
      </c>
      <c r="G231" s="185">
        <f>SUM(G232)</f>
        <v>0</v>
      </c>
      <c r="H231" s="290" t="e">
        <f t="shared" si="6"/>
        <v>#DIV/0!</v>
      </c>
      <c r="I231" s="291">
        <f t="shared" si="7"/>
        <v>0</v>
      </c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6"/>
      <c r="FN231" s="36"/>
      <c r="FO231" s="36"/>
      <c r="FP231" s="36"/>
      <c r="FQ231" s="36"/>
      <c r="FR231" s="36"/>
      <c r="FS231" s="36"/>
    </row>
    <row r="232" spans="1:175" s="7" customFormat="1" hidden="1">
      <c r="A232" s="24" t="s">
        <v>439</v>
      </c>
      <c r="B232" s="10" t="s">
        <v>213</v>
      </c>
      <c r="C232" s="10" t="s">
        <v>217</v>
      </c>
      <c r="D232" s="10" t="s">
        <v>269</v>
      </c>
      <c r="E232" s="10" t="s">
        <v>344</v>
      </c>
      <c r="F232" s="185">
        <f>SUM('не брать'!H210)</f>
        <v>0</v>
      </c>
      <c r="G232" s="185">
        <f>SUM('не брать'!I210)</f>
        <v>0</v>
      </c>
      <c r="H232" s="290" t="e">
        <f t="shared" si="6"/>
        <v>#DIV/0!</v>
      </c>
      <c r="I232" s="291">
        <f t="shared" si="7"/>
        <v>0</v>
      </c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6"/>
      <c r="FN232" s="36"/>
      <c r="FO232" s="36"/>
      <c r="FP232" s="36"/>
      <c r="FQ232" s="36"/>
      <c r="FR232" s="36"/>
      <c r="FS232" s="36"/>
    </row>
    <row r="233" spans="1:175" s="7" customFormat="1" hidden="1">
      <c r="A233" s="24"/>
      <c r="B233" s="10"/>
      <c r="C233" s="10"/>
      <c r="D233" s="10"/>
      <c r="E233" s="10"/>
      <c r="F233" s="185">
        <f>SUM(F234)</f>
        <v>0</v>
      </c>
      <c r="G233" s="185">
        <f>SUM(G234)</f>
        <v>0</v>
      </c>
      <c r="H233" s="290" t="e">
        <f t="shared" si="6"/>
        <v>#DIV/0!</v>
      </c>
      <c r="I233" s="291">
        <f t="shared" si="7"/>
        <v>0</v>
      </c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6"/>
      <c r="FN233" s="36"/>
      <c r="FO233" s="36"/>
      <c r="FP233" s="36"/>
      <c r="FQ233" s="36"/>
      <c r="FR233" s="36"/>
      <c r="FS233" s="36"/>
    </row>
    <row r="234" spans="1:175" s="7" customFormat="1" ht="63" hidden="1">
      <c r="A234" s="24" t="s">
        <v>82</v>
      </c>
      <c r="B234" s="10" t="s">
        <v>213</v>
      </c>
      <c r="C234" s="10" t="s">
        <v>217</v>
      </c>
      <c r="D234" s="10" t="s">
        <v>185</v>
      </c>
      <c r="E234" s="10"/>
      <c r="F234" s="185">
        <f>SUM(F235+F237)</f>
        <v>0</v>
      </c>
      <c r="G234" s="185">
        <f>SUM(G235+G237)</f>
        <v>0</v>
      </c>
      <c r="H234" s="290" t="e">
        <f t="shared" si="6"/>
        <v>#DIV/0!</v>
      </c>
      <c r="I234" s="291">
        <f t="shared" si="7"/>
        <v>0</v>
      </c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6"/>
      <c r="FN234" s="36"/>
      <c r="FO234" s="36"/>
      <c r="FP234" s="36"/>
      <c r="FQ234" s="36"/>
      <c r="FR234" s="36"/>
      <c r="FS234" s="36"/>
    </row>
    <row r="235" spans="1:175" s="7" customFormat="1" ht="94.5" hidden="1">
      <c r="A235" s="24" t="s">
        <v>258</v>
      </c>
      <c r="B235" s="10" t="s">
        <v>213</v>
      </c>
      <c r="C235" s="10" t="s">
        <v>217</v>
      </c>
      <c r="D235" s="10" t="s">
        <v>157</v>
      </c>
      <c r="E235" s="10"/>
      <c r="F235" s="185">
        <f>SUM(F236)</f>
        <v>0</v>
      </c>
      <c r="G235" s="185">
        <f>SUM(G236)</f>
        <v>0</v>
      </c>
      <c r="H235" s="290" t="e">
        <f t="shared" si="6"/>
        <v>#DIV/0!</v>
      </c>
      <c r="I235" s="291">
        <f t="shared" si="7"/>
        <v>0</v>
      </c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6"/>
      <c r="FN235" s="36"/>
      <c r="FO235" s="36"/>
      <c r="FP235" s="36"/>
      <c r="FQ235" s="36"/>
      <c r="FR235" s="36"/>
      <c r="FS235" s="36"/>
    </row>
    <row r="236" spans="1:175" s="7" customFormat="1" hidden="1">
      <c r="A236" s="24" t="s">
        <v>439</v>
      </c>
      <c r="B236" s="10" t="s">
        <v>213</v>
      </c>
      <c r="C236" s="10" t="s">
        <v>217</v>
      </c>
      <c r="D236" s="10" t="s">
        <v>157</v>
      </c>
      <c r="E236" s="10" t="s">
        <v>344</v>
      </c>
      <c r="F236" s="185">
        <f>SUM('не брать'!H214)</f>
        <v>0</v>
      </c>
      <c r="G236" s="185">
        <f>SUM('не брать'!I214)</f>
        <v>0</v>
      </c>
      <c r="H236" s="290" t="e">
        <f t="shared" si="6"/>
        <v>#DIV/0!</v>
      </c>
      <c r="I236" s="291">
        <f t="shared" si="7"/>
        <v>0</v>
      </c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6"/>
      <c r="FN236" s="36"/>
      <c r="FO236" s="36"/>
      <c r="FP236" s="36"/>
      <c r="FQ236" s="36"/>
      <c r="FR236" s="36"/>
      <c r="FS236" s="36"/>
    </row>
    <row r="237" spans="1:175" s="7" customFormat="1" ht="110.25" hidden="1">
      <c r="A237" s="24" t="s">
        <v>405</v>
      </c>
      <c r="B237" s="10" t="s">
        <v>213</v>
      </c>
      <c r="C237" s="10" t="s">
        <v>217</v>
      </c>
      <c r="D237" s="10" t="s">
        <v>83</v>
      </c>
      <c r="E237" s="10"/>
      <c r="F237" s="185">
        <f>SUM(F238)</f>
        <v>0</v>
      </c>
      <c r="G237" s="185">
        <f>SUM(G238)</f>
        <v>0</v>
      </c>
      <c r="H237" s="290" t="e">
        <f t="shared" si="6"/>
        <v>#DIV/0!</v>
      </c>
      <c r="I237" s="291">
        <f t="shared" si="7"/>
        <v>0</v>
      </c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6"/>
      <c r="FN237" s="36"/>
      <c r="FO237" s="36"/>
      <c r="FP237" s="36"/>
      <c r="FQ237" s="36"/>
      <c r="FR237" s="36"/>
      <c r="FS237" s="36"/>
    </row>
    <row r="238" spans="1:175" s="7" customFormat="1" hidden="1">
      <c r="A238" s="24" t="s">
        <v>439</v>
      </c>
      <c r="B238" s="10" t="s">
        <v>213</v>
      </c>
      <c r="C238" s="10" t="s">
        <v>217</v>
      </c>
      <c r="D238" s="10" t="s">
        <v>83</v>
      </c>
      <c r="E238" s="10" t="s">
        <v>344</v>
      </c>
      <c r="F238" s="185">
        <f>SUM('не брать'!H216)</f>
        <v>0</v>
      </c>
      <c r="G238" s="185">
        <f>SUM('не брать'!I216)</f>
        <v>0</v>
      </c>
      <c r="H238" s="290" t="e">
        <f t="shared" si="6"/>
        <v>#DIV/0!</v>
      </c>
      <c r="I238" s="291">
        <f t="shared" si="7"/>
        <v>0</v>
      </c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6"/>
      <c r="FN238" s="36"/>
      <c r="FO238" s="36"/>
      <c r="FP238" s="36"/>
      <c r="FQ238" s="36"/>
      <c r="FR238" s="36"/>
      <c r="FS238" s="36"/>
    </row>
    <row r="239" spans="1:175" ht="31.5">
      <c r="A239" s="50" t="s">
        <v>72</v>
      </c>
      <c r="B239" s="14" t="s">
        <v>213</v>
      </c>
      <c r="C239" s="14" t="s">
        <v>220</v>
      </c>
      <c r="D239" s="15"/>
      <c r="E239" s="15"/>
      <c r="F239" s="253">
        <f>SUM(F240+F244+F246+F248++F250+F252+F256+F242+F258+F260)</f>
        <v>167.2</v>
      </c>
      <c r="G239" s="253">
        <f>SUM(G240+G244+G246+G248++G250+G252+G256+G242+G258+G260)</f>
        <v>0</v>
      </c>
      <c r="H239" s="290">
        <f t="shared" si="6"/>
        <v>0</v>
      </c>
      <c r="I239" s="291">
        <f t="shared" si="7"/>
        <v>-167.2</v>
      </c>
    </row>
    <row r="240" spans="1:175" s="7" customFormat="1" ht="31.5" hidden="1">
      <c r="A240" s="24" t="s">
        <v>341</v>
      </c>
      <c r="B240" s="12" t="s">
        <v>213</v>
      </c>
      <c r="C240" s="12" t="s">
        <v>220</v>
      </c>
      <c r="D240" s="13" t="s">
        <v>342</v>
      </c>
      <c r="E240" s="13"/>
      <c r="F240" s="185">
        <f>SUM(F241)</f>
        <v>0</v>
      </c>
      <c r="G240" s="185">
        <f>SUM(G241)</f>
        <v>0</v>
      </c>
      <c r="H240" s="290" t="e">
        <f t="shared" si="6"/>
        <v>#DIV/0!</v>
      </c>
      <c r="I240" s="291">
        <f t="shared" si="7"/>
        <v>0</v>
      </c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6"/>
      <c r="FN240" s="36"/>
      <c r="FO240" s="36"/>
      <c r="FP240" s="36"/>
      <c r="FQ240" s="36"/>
      <c r="FR240" s="36"/>
      <c r="FS240" s="36"/>
    </row>
    <row r="241" spans="1:175" s="7" customFormat="1" ht="31.5" hidden="1">
      <c r="A241" s="23" t="s">
        <v>248</v>
      </c>
      <c r="B241" s="12" t="s">
        <v>213</v>
      </c>
      <c r="C241" s="12" t="s">
        <v>220</v>
      </c>
      <c r="D241" s="13" t="s">
        <v>342</v>
      </c>
      <c r="E241" s="13" t="s">
        <v>247</v>
      </c>
      <c r="F241" s="185"/>
      <c r="G241" s="185"/>
      <c r="H241" s="290" t="e">
        <f t="shared" si="6"/>
        <v>#DIV/0!</v>
      </c>
      <c r="I241" s="291">
        <f t="shared" si="7"/>
        <v>0</v>
      </c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6"/>
      <c r="FN241" s="36"/>
      <c r="FO241" s="36"/>
      <c r="FP241" s="36"/>
      <c r="FQ241" s="36"/>
      <c r="FR241" s="36"/>
      <c r="FS241" s="36"/>
    </row>
    <row r="242" spans="1:175" s="7" customFormat="1" ht="94.5" hidden="1">
      <c r="A242" s="24" t="s">
        <v>827</v>
      </c>
      <c r="B242" s="12" t="s">
        <v>213</v>
      </c>
      <c r="C242" s="12" t="s">
        <v>220</v>
      </c>
      <c r="D242" s="13" t="s">
        <v>303</v>
      </c>
      <c r="E242" s="13"/>
      <c r="F242" s="185">
        <f>SUM(F243)</f>
        <v>0</v>
      </c>
      <c r="G242" s="185">
        <f>SUM(G243)</f>
        <v>0</v>
      </c>
      <c r="H242" s="290" t="e">
        <f t="shared" si="6"/>
        <v>#DIV/0!</v>
      </c>
      <c r="I242" s="291">
        <f t="shared" si="7"/>
        <v>0</v>
      </c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6"/>
      <c r="FN242" s="36"/>
      <c r="FO242" s="36"/>
      <c r="FP242" s="36"/>
      <c r="FQ242" s="36"/>
      <c r="FR242" s="36"/>
      <c r="FS242" s="36"/>
    </row>
    <row r="243" spans="1:175" s="7" customFormat="1" ht="31.5" hidden="1">
      <c r="A243" s="24" t="s">
        <v>437</v>
      </c>
      <c r="B243" s="12" t="s">
        <v>213</v>
      </c>
      <c r="C243" s="12" t="s">
        <v>220</v>
      </c>
      <c r="D243" s="13" t="s">
        <v>303</v>
      </c>
      <c r="E243" s="13" t="s">
        <v>438</v>
      </c>
      <c r="F243" s="185">
        <f>SUM('не брать'!H225)</f>
        <v>0</v>
      </c>
      <c r="G243" s="185">
        <f>SUM('не брать'!I225)</f>
        <v>0</v>
      </c>
      <c r="H243" s="290" t="e">
        <f t="shared" si="6"/>
        <v>#DIV/0!</v>
      </c>
      <c r="I243" s="291">
        <f t="shared" si="7"/>
        <v>0</v>
      </c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6"/>
      <c r="FN243" s="36"/>
      <c r="FO243" s="36"/>
      <c r="FP243" s="36"/>
      <c r="FQ243" s="36"/>
      <c r="FR243" s="36"/>
      <c r="FS243" s="36"/>
    </row>
    <row r="244" spans="1:175" s="7" customFormat="1" ht="141.75" hidden="1">
      <c r="A244" s="23" t="s">
        <v>691</v>
      </c>
      <c r="B244" s="12" t="s">
        <v>213</v>
      </c>
      <c r="C244" s="12" t="s">
        <v>220</v>
      </c>
      <c r="D244" s="12" t="s">
        <v>473</v>
      </c>
      <c r="E244" s="13"/>
      <c r="F244" s="185">
        <f>SUM(F245)</f>
        <v>0</v>
      </c>
      <c r="G244" s="185">
        <f>SUM(G245)</f>
        <v>0</v>
      </c>
      <c r="H244" s="290" t="e">
        <f t="shared" si="6"/>
        <v>#DIV/0!</v>
      </c>
      <c r="I244" s="291">
        <f t="shared" si="7"/>
        <v>0</v>
      </c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6"/>
      <c r="FN244" s="36"/>
      <c r="FO244" s="36"/>
      <c r="FP244" s="36"/>
      <c r="FQ244" s="36"/>
      <c r="FR244" s="36"/>
      <c r="FS244" s="36"/>
    </row>
    <row r="245" spans="1:175" s="7" customFormat="1" ht="31.5" hidden="1">
      <c r="A245" s="23" t="s">
        <v>135</v>
      </c>
      <c r="B245" s="12" t="s">
        <v>213</v>
      </c>
      <c r="C245" s="12" t="s">
        <v>220</v>
      </c>
      <c r="D245" s="12" t="s">
        <v>473</v>
      </c>
      <c r="E245" s="13" t="s">
        <v>438</v>
      </c>
      <c r="F245" s="185">
        <f>SUM('не брать'!H227)</f>
        <v>0</v>
      </c>
      <c r="G245" s="185">
        <f>SUM('не брать'!I227)</f>
        <v>0</v>
      </c>
      <c r="H245" s="290" t="e">
        <f t="shared" si="6"/>
        <v>#DIV/0!</v>
      </c>
      <c r="I245" s="291">
        <f t="shared" si="7"/>
        <v>0</v>
      </c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6"/>
      <c r="FN245" s="36"/>
      <c r="FO245" s="36"/>
      <c r="FP245" s="36"/>
      <c r="FQ245" s="36"/>
      <c r="FR245" s="36"/>
      <c r="FS245" s="36"/>
    </row>
    <row r="246" spans="1:175" s="7" customFormat="1" hidden="1">
      <c r="A246" s="24" t="s">
        <v>70</v>
      </c>
      <c r="B246" s="12" t="s">
        <v>213</v>
      </c>
      <c r="C246" s="12" t="s">
        <v>220</v>
      </c>
      <c r="D246" s="13" t="s">
        <v>56</v>
      </c>
      <c r="E246" s="13"/>
      <c r="F246" s="185">
        <f>SUM(F247)</f>
        <v>0</v>
      </c>
      <c r="G246" s="185">
        <f>SUM(G247)</f>
        <v>0</v>
      </c>
      <c r="H246" s="290" t="e">
        <f t="shared" si="6"/>
        <v>#DIV/0!</v>
      </c>
      <c r="I246" s="291">
        <f t="shared" si="7"/>
        <v>0</v>
      </c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6"/>
      <c r="FN246" s="36"/>
      <c r="FO246" s="36"/>
      <c r="FP246" s="36"/>
      <c r="FQ246" s="36"/>
      <c r="FR246" s="36"/>
      <c r="FS246" s="36"/>
    </row>
    <row r="247" spans="1:175" s="7" customFormat="1" ht="31.5" hidden="1">
      <c r="A247" s="24" t="s">
        <v>253</v>
      </c>
      <c r="B247" s="12" t="s">
        <v>213</v>
      </c>
      <c r="C247" s="12" t="s">
        <v>220</v>
      </c>
      <c r="D247" s="13" t="s">
        <v>56</v>
      </c>
      <c r="E247" s="13" t="s">
        <v>252</v>
      </c>
      <c r="F247" s="185"/>
      <c r="G247" s="185"/>
      <c r="H247" s="290" t="e">
        <f t="shared" si="6"/>
        <v>#DIV/0!</v>
      </c>
      <c r="I247" s="291">
        <f t="shared" si="7"/>
        <v>0</v>
      </c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6"/>
      <c r="FN247" s="36"/>
      <c r="FO247" s="36"/>
      <c r="FP247" s="36"/>
      <c r="FQ247" s="36"/>
      <c r="FR247" s="36"/>
      <c r="FS247" s="36"/>
    </row>
    <row r="248" spans="1:175" s="7" customFormat="1" ht="189" hidden="1">
      <c r="A248" s="24" t="s">
        <v>689</v>
      </c>
      <c r="B248" s="12" t="s">
        <v>213</v>
      </c>
      <c r="C248" s="12" t="s">
        <v>220</v>
      </c>
      <c r="D248" s="13" t="s">
        <v>368</v>
      </c>
      <c r="E248" s="13"/>
      <c r="F248" s="185">
        <f>SUM(F249)</f>
        <v>0</v>
      </c>
      <c r="G248" s="185">
        <f>SUM(G249)</f>
        <v>0</v>
      </c>
      <c r="H248" s="290" t="e">
        <f t="shared" si="6"/>
        <v>#DIV/0!</v>
      </c>
      <c r="I248" s="291">
        <f t="shared" si="7"/>
        <v>0</v>
      </c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6"/>
      <c r="FN248" s="36"/>
      <c r="FO248" s="36"/>
      <c r="FP248" s="36"/>
      <c r="FQ248" s="36"/>
      <c r="FR248" s="36"/>
      <c r="FS248" s="36"/>
    </row>
    <row r="249" spans="1:175" s="7" customFormat="1" hidden="1">
      <c r="A249" s="24" t="s">
        <v>439</v>
      </c>
      <c r="B249" s="12" t="s">
        <v>213</v>
      </c>
      <c r="C249" s="12" t="s">
        <v>220</v>
      </c>
      <c r="D249" s="13" t="s">
        <v>368</v>
      </c>
      <c r="E249" s="13" t="s">
        <v>344</v>
      </c>
      <c r="F249" s="185">
        <f>SUM('не брать'!H219+'не брать'!H634)</f>
        <v>0</v>
      </c>
      <c r="G249" s="185">
        <f>SUM('не брать'!I219+'не брать'!I634)</f>
        <v>0</v>
      </c>
      <c r="H249" s="290" t="e">
        <f t="shared" si="6"/>
        <v>#DIV/0!</v>
      </c>
      <c r="I249" s="291">
        <f t="shared" si="7"/>
        <v>0</v>
      </c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6"/>
      <c r="FN249" s="36"/>
      <c r="FO249" s="36"/>
      <c r="FP249" s="36"/>
      <c r="FQ249" s="36"/>
      <c r="FR249" s="36"/>
      <c r="FS249" s="36"/>
    </row>
    <row r="250" spans="1:175" s="7" customFormat="1" ht="47.25">
      <c r="A250" s="24" t="s">
        <v>545</v>
      </c>
      <c r="B250" s="12" t="s">
        <v>213</v>
      </c>
      <c r="C250" s="12" t="s">
        <v>220</v>
      </c>
      <c r="D250" s="13" t="s">
        <v>557</v>
      </c>
      <c r="E250" s="10"/>
      <c r="F250" s="185">
        <f>SUM(F251)</f>
        <v>165.5</v>
      </c>
      <c r="G250" s="185">
        <f>SUM(G251)</f>
        <v>0</v>
      </c>
      <c r="H250" s="290">
        <f t="shared" si="6"/>
        <v>0</v>
      </c>
      <c r="I250" s="291">
        <f t="shared" si="7"/>
        <v>-165.5</v>
      </c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6"/>
      <c r="FN250" s="36"/>
      <c r="FO250" s="36"/>
      <c r="FP250" s="36"/>
      <c r="FQ250" s="36"/>
      <c r="FR250" s="36"/>
      <c r="FS250" s="36"/>
    </row>
    <row r="251" spans="1:175" s="7" customFormat="1" ht="31.5">
      <c r="A251" s="24" t="s">
        <v>437</v>
      </c>
      <c r="B251" s="12" t="s">
        <v>213</v>
      </c>
      <c r="C251" s="12" t="s">
        <v>220</v>
      </c>
      <c r="D251" s="13" t="s">
        <v>557</v>
      </c>
      <c r="E251" s="10" t="s">
        <v>438</v>
      </c>
      <c r="F251" s="185">
        <f>SUM('не брать'!H221)</f>
        <v>165.5</v>
      </c>
      <c r="G251" s="185">
        <f>SUM('не брать'!I221)</f>
        <v>0</v>
      </c>
      <c r="H251" s="290">
        <f t="shared" si="6"/>
        <v>0</v>
      </c>
      <c r="I251" s="291">
        <f t="shared" si="7"/>
        <v>-165.5</v>
      </c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6"/>
      <c r="FN251" s="36"/>
      <c r="FO251" s="36"/>
      <c r="FP251" s="36"/>
      <c r="FQ251" s="36"/>
      <c r="FR251" s="36"/>
      <c r="FS251" s="36"/>
    </row>
    <row r="252" spans="1:175" s="7" customFormat="1" ht="63">
      <c r="A252" s="24" t="s">
        <v>993</v>
      </c>
      <c r="B252" s="12" t="s">
        <v>213</v>
      </c>
      <c r="C252" s="12" t="s">
        <v>220</v>
      </c>
      <c r="D252" s="13" t="s">
        <v>559</v>
      </c>
      <c r="E252" s="10"/>
      <c r="F252" s="185">
        <f>SUM(F253)</f>
        <v>1.7</v>
      </c>
      <c r="G252" s="185">
        <f>SUM(G253)</f>
        <v>0</v>
      </c>
      <c r="H252" s="290">
        <f t="shared" si="6"/>
        <v>0</v>
      </c>
      <c r="I252" s="291">
        <f t="shared" si="7"/>
        <v>-1.7</v>
      </c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6"/>
      <c r="FN252" s="36"/>
      <c r="FO252" s="36"/>
      <c r="FP252" s="36"/>
      <c r="FQ252" s="36"/>
      <c r="FR252" s="36"/>
      <c r="FS252" s="36"/>
    </row>
    <row r="253" spans="1:175" s="7" customFormat="1" ht="31.5">
      <c r="A253" s="23" t="s">
        <v>135</v>
      </c>
      <c r="B253" s="12" t="s">
        <v>213</v>
      </c>
      <c r="C253" s="12" t="s">
        <v>220</v>
      </c>
      <c r="D253" s="13" t="s">
        <v>559</v>
      </c>
      <c r="E253" s="10" t="s">
        <v>438</v>
      </c>
      <c r="F253" s="185">
        <f>SUM('не брать'!H223)</f>
        <v>1.7</v>
      </c>
      <c r="G253" s="185">
        <f>SUM('не брать'!I223)</f>
        <v>0</v>
      </c>
      <c r="H253" s="290">
        <f t="shared" si="6"/>
        <v>0</v>
      </c>
      <c r="I253" s="291">
        <f t="shared" si="7"/>
        <v>-1.7</v>
      </c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6"/>
      <c r="FN253" s="36"/>
      <c r="FO253" s="36"/>
      <c r="FP253" s="36"/>
      <c r="FQ253" s="36"/>
      <c r="FR253" s="36"/>
      <c r="FS253" s="36"/>
    </row>
    <row r="254" spans="1:175" s="7" customFormat="1" ht="47.25" hidden="1">
      <c r="A254" s="24" t="s">
        <v>93</v>
      </c>
      <c r="B254" s="12" t="s">
        <v>213</v>
      </c>
      <c r="C254" s="12" t="s">
        <v>220</v>
      </c>
      <c r="D254" s="12" t="s">
        <v>92</v>
      </c>
      <c r="E254" s="12"/>
      <c r="F254" s="185">
        <f>SUM(F255)</f>
        <v>0</v>
      </c>
      <c r="G254" s="185">
        <f>SUM(G255)</f>
        <v>0</v>
      </c>
      <c r="H254" s="290" t="e">
        <f t="shared" si="6"/>
        <v>#DIV/0!</v>
      </c>
      <c r="I254" s="291">
        <f t="shared" si="7"/>
        <v>0</v>
      </c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6"/>
      <c r="FN254" s="36"/>
      <c r="FO254" s="36"/>
      <c r="FP254" s="36"/>
      <c r="FQ254" s="36"/>
      <c r="FR254" s="36"/>
      <c r="FS254" s="36"/>
    </row>
    <row r="255" spans="1:175" s="7" customFormat="1" ht="31.5" hidden="1">
      <c r="A255" s="24" t="s">
        <v>189</v>
      </c>
      <c r="B255" s="12" t="s">
        <v>213</v>
      </c>
      <c r="C255" s="12" t="s">
        <v>220</v>
      </c>
      <c r="D255" s="12" t="s">
        <v>92</v>
      </c>
      <c r="E255" s="12" t="s">
        <v>203</v>
      </c>
      <c r="F255" s="185"/>
      <c r="G255" s="185"/>
      <c r="H255" s="290" t="e">
        <f t="shared" si="6"/>
        <v>#DIV/0!</v>
      </c>
      <c r="I255" s="291">
        <f t="shared" si="7"/>
        <v>0</v>
      </c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6"/>
      <c r="FN255" s="36"/>
      <c r="FO255" s="36"/>
      <c r="FP255" s="36"/>
      <c r="FQ255" s="36"/>
      <c r="FR255" s="36"/>
      <c r="FS255" s="36"/>
    </row>
    <row r="256" spans="1:175" s="7" customFormat="1" ht="189" hidden="1">
      <c r="A256" s="24" t="s">
        <v>692</v>
      </c>
      <c r="B256" s="12" t="s">
        <v>213</v>
      </c>
      <c r="C256" s="12" t="s">
        <v>220</v>
      </c>
      <c r="D256" s="13" t="s">
        <v>166</v>
      </c>
      <c r="E256" s="13"/>
      <c r="F256" s="185">
        <f>SUM(F257:F257)</f>
        <v>0</v>
      </c>
      <c r="G256" s="185">
        <f>SUM(G257:G257)</f>
        <v>0</v>
      </c>
      <c r="H256" s="290" t="e">
        <f t="shared" si="6"/>
        <v>#DIV/0!</v>
      </c>
      <c r="I256" s="291">
        <f t="shared" si="7"/>
        <v>0</v>
      </c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6"/>
      <c r="FN256" s="36"/>
      <c r="FO256" s="36"/>
      <c r="FP256" s="36"/>
      <c r="FQ256" s="36"/>
      <c r="FR256" s="36"/>
      <c r="FS256" s="36"/>
    </row>
    <row r="257" spans="1:175" s="7" customFormat="1" hidden="1">
      <c r="A257" s="24" t="s">
        <v>439</v>
      </c>
      <c r="B257" s="12" t="s">
        <v>213</v>
      </c>
      <c r="C257" s="12" t="s">
        <v>220</v>
      </c>
      <c r="D257" s="13" t="s">
        <v>166</v>
      </c>
      <c r="E257" s="13" t="s">
        <v>344</v>
      </c>
      <c r="F257" s="185">
        <f>SUM('не брать'!H229)</f>
        <v>0</v>
      </c>
      <c r="G257" s="185">
        <f>SUM('не брать'!I229)</f>
        <v>0</v>
      </c>
      <c r="H257" s="290" t="e">
        <f t="shared" si="6"/>
        <v>#DIV/0!</v>
      </c>
      <c r="I257" s="291">
        <f t="shared" si="7"/>
        <v>0</v>
      </c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6"/>
      <c r="FN257" s="36"/>
      <c r="FO257" s="36"/>
      <c r="FP257" s="36"/>
      <c r="FQ257" s="36"/>
      <c r="FR257" s="36"/>
      <c r="FS257" s="36"/>
    </row>
    <row r="258" spans="1:175" s="7" customFormat="1" ht="173.25" hidden="1">
      <c r="A258" s="75" t="s">
        <v>693</v>
      </c>
      <c r="B258" s="12" t="s">
        <v>213</v>
      </c>
      <c r="C258" s="12" t="s">
        <v>220</v>
      </c>
      <c r="D258" s="13" t="s">
        <v>457</v>
      </c>
      <c r="E258" s="13"/>
      <c r="F258" s="185">
        <f>SUM(F259)</f>
        <v>0</v>
      </c>
      <c r="G258" s="185">
        <f>SUM(G259)</f>
        <v>0</v>
      </c>
      <c r="H258" s="290" t="e">
        <f t="shared" si="6"/>
        <v>#DIV/0!</v>
      </c>
      <c r="I258" s="291">
        <f t="shared" si="7"/>
        <v>0</v>
      </c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6"/>
      <c r="FN258" s="36"/>
      <c r="FO258" s="36"/>
      <c r="FP258" s="36"/>
      <c r="FQ258" s="36"/>
      <c r="FR258" s="36"/>
      <c r="FS258" s="36"/>
    </row>
    <row r="259" spans="1:175" s="7" customFormat="1" hidden="1">
      <c r="A259" s="75" t="s">
        <v>439</v>
      </c>
      <c r="B259" s="12" t="s">
        <v>213</v>
      </c>
      <c r="C259" s="12" t="s">
        <v>220</v>
      </c>
      <c r="D259" s="13" t="s">
        <v>457</v>
      </c>
      <c r="E259" s="13" t="s">
        <v>344</v>
      </c>
      <c r="F259" s="185">
        <f>SUM('не брать'!H231)</f>
        <v>0</v>
      </c>
      <c r="G259" s="185">
        <f>SUM('не брать'!I231)</f>
        <v>0</v>
      </c>
      <c r="H259" s="290" t="e">
        <f t="shared" si="6"/>
        <v>#DIV/0!</v>
      </c>
      <c r="I259" s="291">
        <f t="shared" si="7"/>
        <v>0</v>
      </c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6"/>
      <c r="FN259" s="36"/>
      <c r="FO259" s="36"/>
      <c r="FP259" s="36"/>
      <c r="FQ259" s="36"/>
      <c r="FR259" s="36"/>
      <c r="FS259" s="36"/>
    </row>
    <row r="260" spans="1:175" s="7" customFormat="1" ht="157.5" hidden="1">
      <c r="A260" s="75" t="s">
        <v>786</v>
      </c>
      <c r="B260" s="12" t="s">
        <v>213</v>
      </c>
      <c r="C260" s="12" t="s">
        <v>220</v>
      </c>
      <c r="D260" s="13" t="s">
        <v>527</v>
      </c>
      <c r="E260" s="13"/>
      <c r="F260" s="185">
        <f>SUM(F261)</f>
        <v>0</v>
      </c>
      <c r="G260" s="185">
        <f>SUM(G261)</f>
        <v>0</v>
      </c>
      <c r="H260" s="290" t="e">
        <f t="shared" si="6"/>
        <v>#DIV/0!</v>
      </c>
      <c r="I260" s="291">
        <f t="shared" si="7"/>
        <v>0</v>
      </c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6"/>
      <c r="FN260" s="36"/>
      <c r="FO260" s="36"/>
      <c r="FP260" s="36"/>
      <c r="FQ260" s="36"/>
      <c r="FR260" s="36"/>
      <c r="FS260" s="36"/>
    </row>
    <row r="261" spans="1:175" s="7" customFormat="1" ht="47.25" hidden="1">
      <c r="A261" s="24" t="s">
        <v>151</v>
      </c>
      <c r="B261" s="12" t="s">
        <v>213</v>
      </c>
      <c r="C261" s="12" t="s">
        <v>220</v>
      </c>
      <c r="D261" s="13" t="s">
        <v>527</v>
      </c>
      <c r="E261" s="12" t="s">
        <v>187</v>
      </c>
      <c r="F261" s="185">
        <f>SUM('не брать'!H766)</f>
        <v>0</v>
      </c>
      <c r="G261" s="185">
        <f>SUM('не брать'!I766)</f>
        <v>0</v>
      </c>
      <c r="H261" s="290" t="e">
        <f t="shared" si="6"/>
        <v>#DIV/0!</v>
      </c>
      <c r="I261" s="291">
        <f t="shared" si="7"/>
        <v>0</v>
      </c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6"/>
      <c r="FN261" s="36"/>
      <c r="FO261" s="36"/>
      <c r="FP261" s="36"/>
      <c r="FQ261" s="36"/>
      <c r="FR261" s="36"/>
      <c r="FS261" s="36"/>
    </row>
    <row r="262" spans="1:175" s="7" customFormat="1" ht="31.5">
      <c r="A262" s="50" t="s">
        <v>29</v>
      </c>
      <c r="B262" s="20" t="s">
        <v>214</v>
      </c>
      <c r="C262" s="20"/>
      <c r="D262" s="21"/>
      <c r="E262" s="21"/>
      <c r="F262" s="252">
        <f>SUM(F263+F284+F365+F401)</f>
        <v>148861.69999999998</v>
      </c>
      <c r="G262" s="252">
        <f>SUM(G263+G284+G365+G401)</f>
        <v>37723.899999999994</v>
      </c>
      <c r="H262" s="290">
        <f t="shared" si="6"/>
        <v>25.341575435454516</v>
      </c>
      <c r="I262" s="291">
        <f t="shared" si="7"/>
        <v>-111137.79999999999</v>
      </c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6"/>
      <c r="FN262" s="36"/>
      <c r="FO262" s="36"/>
      <c r="FP262" s="36"/>
      <c r="FQ262" s="36"/>
      <c r="FR262" s="36"/>
      <c r="FS262" s="36"/>
    </row>
    <row r="263" spans="1:175" hidden="1">
      <c r="A263" s="50" t="s">
        <v>30</v>
      </c>
      <c r="B263" s="14" t="s">
        <v>214</v>
      </c>
      <c r="C263" s="14" t="s">
        <v>210</v>
      </c>
      <c r="D263" s="15"/>
      <c r="E263" s="15"/>
      <c r="F263" s="253">
        <f>SUM(F264+F266+F268+F277+F281+F273+F279+F275)</f>
        <v>0</v>
      </c>
      <c r="G263" s="253">
        <f>SUM(G264+G266+G268+G277+G281+G273+G279+G275)</f>
        <v>0</v>
      </c>
      <c r="H263" s="290" t="e">
        <f t="shared" si="6"/>
        <v>#DIV/0!</v>
      </c>
      <c r="I263" s="291">
        <f t="shared" si="7"/>
        <v>0</v>
      </c>
    </row>
    <row r="264" spans="1:175" s="7" customFormat="1" ht="189" hidden="1">
      <c r="A264" s="24" t="s">
        <v>828</v>
      </c>
      <c r="B264" s="12" t="s">
        <v>214</v>
      </c>
      <c r="C264" s="12" t="s">
        <v>210</v>
      </c>
      <c r="D264" s="13" t="s">
        <v>190</v>
      </c>
      <c r="E264" s="13"/>
      <c r="F264" s="185">
        <f>SUM(F265)</f>
        <v>0</v>
      </c>
      <c r="G264" s="185">
        <f>SUM(G265)</f>
        <v>0</v>
      </c>
      <c r="H264" s="290" t="e">
        <f t="shared" si="6"/>
        <v>#DIV/0!</v>
      </c>
      <c r="I264" s="291">
        <f t="shared" si="7"/>
        <v>0</v>
      </c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6"/>
      <c r="FN264" s="36"/>
      <c r="FO264" s="36"/>
      <c r="FP264" s="36"/>
      <c r="FQ264" s="36"/>
      <c r="FR264" s="36"/>
      <c r="FS264" s="36"/>
    </row>
    <row r="265" spans="1:175" s="7" customFormat="1" ht="31.5" hidden="1">
      <c r="A265" s="23" t="s">
        <v>135</v>
      </c>
      <c r="B265" s="12" t="s">
        <v>214</v>
      </c>
      <c r="C265" s="12" t="s">
        <v>210</v>
      </c>
      <c r="D265" s="13" t="s">
        <v>190</v>
      </c>
      <c r="E265" s="13" t="s">
        <v>438</v>
      </c>
      <c r="F265" s="185">
        <f>SUM('не брать'!H237)</f>
        <v>0</v>
      </c>
      <c r="G265" s="185">
        <f>SUM('не брать'!I237)</f>
        <v>0</v>
      </c>
      <c r="H265" s="290" t="e">
        <f t="shared" si="6"/>
        <v>#DIV/0!</v>
      </c>
      <c r="I265" s="291">
        <f t="shared" si="7"/>
        <v>0</v>
      </c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6"/>
      <c r="FN265" s="36"/>
      <c r="FO265" s="36"/>
      <c r="FP265" s="36"/>
      <c r="FQ265" s="36"/>
      <c r="FR265" s="36"/>
      <c r="FS265" s="36"/>
    </row>
    <row r="266" spans="1:175" s="7" customFormat="1" ht="110.25" hidden="1">
      <c r="A266" s="75" t="s">
        <v>695</v>
      </c>
      <c r="B266" s="12" t="s">
        <v>214</v>
      </c>
      <c r="C266" s="12" t="s">
        <v>210</v>
      </c>
      <c r="D266" s="13" t="s">
        <v>460</v>
      </c>
      <c r="E266" s="13"/>
      <c r="F266" s="185">
        <f>SUM(F267)</f>
        <v>0</v>
      </c>
      <c r="G266" s="185">
        <f>SUM(G267)</f>
        <v>0</v>
      </c>
      <c r="H266" s="290" t="e">
        <f t="shared" si="6"/>
        <v>#DIV/0!</v>
      </c>
      <c r="I266" s="291">
        <f t="shared" si="7"/>
        <v>0</v>
      </c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6"/>
      <c r="FN266" s="36"/>
      <c r="FO266" s="36"/>
      <c r="FP266" s="36"/>
      <c r="FQ266" s="36"/>
      <c r="FR266" s="36"/>
      <c r="FS266" s="36"/>
    </row>
    <row r="267" spans="1:175" s="7" customFormat="1" ht="31.5" hidden="1">
      <c r="A267" s="75" t="s">
        <v>135</v>
      </c>
      <c r="B267" s="12" t="s">
        <v>214</v>
      </c>
      <c r="C267" s="12" t="s">
        <v>210</v>
      </c>
      <c r="D267" s="13" t="s">
        <v>460</v>
      </c>
      <c r="E267" s="13" t="s">
        <v>438</v>
      </c>
      <c r="F267" s="185">
        <f>SUM('не брать'!H239)</f>
        <v>0</v>
      </c>
      <c r="G267" s="185">
        <f>SUM('не брать'!I239)</f>
        <v>0</v>
      </c>
      <c r="H267" s="290" t="e">
        <f t="shared" si="6"/>
        <v>#DIV/0!</v>
      </c>
      <c r="I267" s="291">
        <f t="shared" si="7"/>
        <v>0</v>
      </c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6"/>
      <c r="FN267" s="36"/>
      <c r="FO267" s="36"/>
      <c r="FP267" s="36"/>
      <c r="FQ267" s="36"/>
      <c r="FR267" s="36"/>
      <c r="FS267" s="36"/>
    </row>
    <row r="268" spans="1:175" s="7" customFormat="1" ht="47.25" hidden="1">
      <c r="A268" s="24" t="s">
        <v>231</v>
      </c>
      <c r="B268" s="12" t="s">
        <v>214</v>
      </c>
      <c r="C268" s="12" t="s">
        <v>210</v>
      </c>
      <c r="D268" s="13" t="s">
        <v>58</v>
      </c>
      <c r="E268" s="13"/>
      <c r="F268" s="185">
        <f>SUM(F269+F271)</f>
        <v>0</v>
      </c>
      <c r="G268" s="185">
        <f>SUM(G269+G271)</f>
        <v>0</v>
      </c>
      <c r="H268" s="290" t="e">
        <f t="shared" si="6"/>
        <v>#DIV/0!</v>
      </c>
      <c r="I268" s="291">
        <f t="shared" si="7"/>
        <v>0</v>
      </c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6"/>
      <c r="FN268" s="36"/>
      <c r="FO268" s="36"/>
      <c r="FP268" s="36"/>
      <c r="FQ268" s="36"/>
      <c r="FR268" s="36"/>
      <c r="FS268" s="36"/>
    </row>
    <row r="269" spans="1:175" s="7" customFormat="1" ht="47.25" hidden="1">
      <c r="A269" s="24" t="s">
        <v>69</v>
      </c>
      <c r="B269" s="12" t="s">
        <v>214</v>
      </c>
      <c r="C269" s="12" t="s">
        <v>210</v>
      </c>
      <c r="D269" s="13" t="s">
        <v>63</v>
      </c>
      <c r="E269" s="13"/>
      <c r="F269" s="185">
        <f>SUM(F270)</f>
        <v>0</v>
      </c>
      <c r="G269" s="185">
        <f>SUM(G270)</f>
        <v>0</v>
      </c>
      <c r="H269" s="290" t="e">
        <f t="shared" si="6"/>
        <v>#DIV/0!</v>
      </c>
      <c r="I269" s="291">
        <f t="shared" si="7"/>
        <v>0</v>
      </c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6"/>
      <c r="FN269" s="36"/>
      <c r="FO269" s="36"/>
      <c r="FP269" s="36"/>
      <c r="FQ269" s="36"/>
      <c r="FR269" s="36"/>
      <c r="FS269" s="36"/>
    </row>
    <row r="270" spans="1:175" s="7" customFormat="1" ht="63" hidden="1">
      <c r="A270" s="24" t="s">
        <v>251</v>
      </c>
      <c r="B270" s="12" t="s">
        <v>214</v>
      </c>
      <c r="C270" s="12" t="s">
        <v>210</v>
      </c>
      <c r="D270" s="13" t="s">
        <v>63</v>
      </c>
      <c r="E270" s="13" t="s">
        <v>250</v>
      </c>
      <c r="F270" s="185">
        <f>SUM('не брать'!H242)</f>
        <v>0</v>
      </c>
      <c r="G270" s="185">
        <f>SUM('не брать'!I242)</f>
        <v>0</v>
      </c>
      <c r="H270" s="290" t="e">
        <f t="shared" si="6"/>
        <v>#DIV/0!</v>
      </c>
      <c r="I270" s="291">
        <f t="shared" si="7"/>
        <v>0</v>
      </c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6"/>
      <c r="FN270" s="36"/>
      <c r="FO270" s="36"/>
      <c r="FP270" s="36"/>
      <c r="FQ270" s="36"/>
      <c r="FR270" s="36"/>
      <c r="FS270" s="36"/>
    </row>
    <row r="271" spans="1:175" s="7" customFormat="1" ht="63" hidden="1">
      <c r="A271" s="24" t="s">
        <v>282</v>
      </c>
      <c r="B271" s="12" t="s">
        <v>214</v>
      </c>
      <c r="C271" s="12" t="s">
        <v>210</v>
      </c>
      <c r="D271" s="13" t="s">
        <v>283</v>
      </c>
      <c r="E271" s="13"/>
      <c r="F271" s="185">
        <f>SUM(F272)</f>
        <v>0</v>
      </c>
      <c r="G271" s="185">
        <f>SUM(G272)</f>
        <v>0</v>
      </c>
      <c r="H271" s="290" t="e">
        <f t="shared" si="6"/>
        <v>#DIV/0!</v>
      </c>
      <c r="I271" s="291">
        <f t="shared" si="7"/>
        <v>0</v>
      </c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6"/>
      <c r="FN271" s="36"/>
      <c r="FO271" s="36"/>
      <c r="FP271" s="36"/>
      <c r="FQ271" s="36"/>
      <c r="FR271" s="36"/>
      <c r="FS271" s="36"/>
    </row>
    <row r="272" spans="1:175" s="7" customFormat="1" hidden="1">
      <c r="A272" s="24" t="s">
        <v>439</v>
      </c>
      <c r="B272" s="12" t="s">
        <v>214</v>
      </c>
      <c r="C272" s="12" t="s">
        <v>210</v>
      </c>
      <c r="D272" s="13" t="s">
        <v>283</v>
      </c>
      <c r="E272" s="13" t="s">
        <v>250</v>
      </c>
      <c r="F272" s="185">
        <f>SUM('не брать'!H244)</f>
        <v>0</v>
      </c>
      <c r="G272" s="185">
        <f>SUM('не брать'!I244)</f>
        <v>0</v>
      </c>
      <c r="H272" s="290" t="e">
        <f t="shared" ref="H272:H335" si="8">SUM(G272/F272*100)</f>
        <v>#DIV/0!</v>
      </c>
      <c r="I272" s="291">
        <f t="shared" ref="I272:I335" si="9">SUM(G272-F272)</f>
        <v>0</v>
      </c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6"/>
      <c r="FN272" s="36"/>
      <c r="FO272" s="36"/>
      <c r="FP272" s="36"/>
      <c r="FQ272" s="36"/>
      <c r="FR272" s="36"/>
      <c r="FS272" s="36"/>
    </row>
    <row r="273" spans="1:175" s="7" customFormat="1" ht="94.5" hidden="1">
      <c r="A273" s="24" t="s">
        <v>366</v>
      </c>
      <c r="B273" s="12" t="s">
        <v>214</v>
      </c>
      <c r="C273" s="12" t="s">
        <v>210</v>
      </c>
      <c r="D273" s="13" t="s">
        <v>365</v>
      </c>
      <c r="E273" s="13"/>
      <c r="F273" s="185">
        <f>SUM(F274)</f>
        <v>0</v>
      </c>
      <c r="G273" s="185">
        <f>SUM(G274)</f>
        <v>0</v>
      </c>
      <c r="H273" s="290" t="e">
        <f t="shared" si="8"/>
        <v>#DIV/0!</v>
      </c>
      <c r="I273" s="291">
        <f t="shared" si="9"/>
        <v>0</v>
      </c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6"/>
      <c r="FN273" s="36"/>
      <c r="FO273" s="36"/>
      <c r="FP273" s="36"/>
      <c r="FQ273" s="36"/>
      <c r="FR273" s="36"/>
      <c r="FS273" s="36"/>
    </row>
    <row r="274" spans="1:175" s="7" customFormat="1" ht="63" hidden="1">
      <c r="A274" s="24" t="s">
        <v>251</v>
      </c>
      <c r="B274" s="12" t="s">
        <v>214</v>
      </c>
      <c r="C274" s="12" t="s">
        <v>210</v>
      </c>
      <c r="D274" s="13" t="s">
        <v>365</v>
      </c>
      <c r="E274" s="13" t="s">
        <v>250</v>
      </c>
      <c r="F274" s="185">
        <f>SUM('не брать'!H246)</f>
        <v>0</v>
      </c>
      <c r="G274" s="185">
        <f>SUM('не брать'!I246)</f>
        <v>0</v>
      </c>
      <c r="H274" s="290" t="e">
        <f t="shared" si="8"/>
        <v>#DIV/0!</v>
      </c>
      <c r="I274" s="291">
        <f t="shared" si="9"/>
        <v>0</v>
      </c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6"/>
      <c r="FN274" s="36"/>
      <c r="FO274" s="36"/>
      <c r="FP274" s="36"/>
      <c r="FQ274" s="36"/>
      <c r="FR274" s="36"/>
      <c r="FS274" s="36"/>
    </row>
    <row r="275" spans="1:175" s="7" customFormat="1" ht="94.5" hidden="1">
      <c r="A275" s="24" t="s">
        <v>696</v>
      </c>
      <c r="B275" s="12" t="s">
        <v>214</v>
      </c>
      <c r="C275" s="12" t="s">
        <v>210</v>
      </c>
      <c r="D275" s="13" t="s">
        <v>445</v>
      </c>
      <c r="E275" s="13"/>
      <c r="F275" s="185">
        <f>SUM(F276)</f>
        <v>0</v>
      </c>
      <c r="G275" s="185">
        <f>SUM(G276)</f>
        <v>0</v>
      </c>
      <c r="H275" s="290" t="e">
        <f t="shared" si="8"/>
        <v>#DIV/0!</v>
      </c>
      <c r="I275" s="291">
        <f t="shared" si="9"/>
        <v>0</v>
      </c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6"/>
      <c r="FN275" s="36"/>
      <c r="FO275" s="36"/>
      <c r="FP275" s="36"/>
      <c r="FQ275" s="36"/>
      <c r="FR275" s="36"/>
      <c r="FS275" s="36"/>
    </row>
    <row r="276" spans="1:175" s="7" customFormat="1" hidden="1">
      <c r="A276" s="24" t="s">
        <v>439</v>
      </c>
      <c r="B276" s="12" t="s">
        <v>214</v>
      </c>
      <c r="C276" s="12" t="s">
        <v>210</v>
      </c>
      <c r="D276" s="13" t="s">
        <v>445</v>
      </c>
      <c r="E276" s="13" t="s">
        <v>250</v>
      </c>
      <c r="F276" s="185">
        <f>SUM('не брать'!H248)</f>
        <v>0</v>
      </c>
      <c r="G276" s="185">
        <f>SUM('не брать'!I248)</f>
        <v>0</v>
      </c>
      <c r="H276" s="290" t="e">
        <f t="shared" si="8"/>
        <v>#DIV/0!</v>
      </c>
      <c r="I276" s="291">
        <f t="shared" si="9"/>
        <v>0</v>
      </c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6"/>
      <c r="FN276" s="36"/>
      <c r="FO276" s="36"/>
      <c r="FP276" s="36"/>
      <c r="FQ276" s="36"/>
      <c r="FR276" s="36"/>
      <c r="FS276" s="36"/>
    </row>
    <row r="277" spans="1:175" s="7" customFormat="1" ht="110.25" hidden="1">
      <c r="A277" s="24" t="s">
        <v>697</v>
      </c>
      <c r="B277" s="12" t="s">
        <v>214</v>
      </c>
      <c r="C277" s="12" t="s">
        <v>210</v>
      </c>
      <c r="D277" s="13" t="s">
        <v>431</v>
      </c>
      <c r="E277" s="13"/>
      <c r="F277" s="185">
        <f>SUM(F278)</f>
        <v>0</v>
      </c>
      <c r="G277" s="185">
        <f>SUM(G278)</f>
        <v>0</v>
      </c>
      <c r="H277" s="290" t="e">
        <f t="shared" si="8"/>
        <v>#DIV/0!</v>
      </c>
      <c r="I277" s="291">
        <f t="shared" si="9"/>
        <v>0</v>
      </c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6"/>
      <c r="FN277" s="36"/>
      <c r="FO277" s="36"/>
      <c r="FP277" s="36"/>
      <c r="FQ277" s="36"/>
      <c r="FR277" s="36"/>
      <c r="FS277" s="36"/>
    </row>
    <row r="278" spans="1:175" s="7" customFormat="1" hidden="1">
      <c r="A278" s="24" t="s">
        <v>439</v>
      </c>
      <c r="B278" s="12" t="s">
        <v>214</v>
      </c>
      <c r="C278" s="12" t="s">
        <v>210</v>
      </c>
      <c r="D278" s="13" t="s">
        <v>431</v>
      </c>
      <c r="E278" s="13" t="s">
        <v>250</v>
      </c>
      <c r="F278" s="185">
        <f>SUM('не брать'!H250)</f>
        <v>0</v>
      </c>
      <c r="G278" s="185">
        <f>SUM('не брать'!I250)</f>
        <v>0</v>
      </c>
      <c r="H278" s="290" t="e">
        <f t="shared" si="8"/>
        <v>#DIV/0!</v>
      </c>
      <c r="I278" s="291">
        <f t="shared" si="9"/>
        <v>0</v>
      </c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6"/>
      <c r="FN278" s="36"/>
      <c r="FO278" s="36"/>
      <c r="FP278" s="36"/>
      <c r="FQ278" s="36"/>
      <c r="FR278" s="36"/>
      <c r="FS278" s="36"/>
    </row>
    <row r="279" spans="1:175" s="7" customFormat="1" ht="47.25" hidden="1">
      <c r="A279" s="24" t="s">
        <v>131</v>
      </c>
      <c r="B279" s="12" t="s">
        <v>214</v>
      </c>
      <c r="C279" s="12" t="s">
        <v>210</v>
      </c>
      <c r="D279" s="13" t="s">
        <v>130</v>
      </c>
      <c r="E279" s="13"/>
      <c r="F279" s="185">
        <f>SUM(F280)</f>
        <v>0</v>
      </c>
      <c r="G279" s="185">
        <f>SUM(G280)</f>
        <v>0</v>
      </c>
      <c r="H279" s="290" t="e">
        <f t="shared" si="8"/>
        <v>#DIV/0!</v>
      </c>
      <c r="I279" s="291">
        <f t="shared" si="9"/>
        <v>0</v>
      </c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  <c r="FO279" s="36"/>
      <c r="FP279" s="36"/>
      <c r="FQ279" s="36"/>
      <c r="FR279" s="36"/>
      <c r="FS279" s="36"/>
    </row>
    <row r="280" spans="1:175" s="7" customFormat="1" ht="63" hidden="1">
      <c r="A280" s="24" t="s">
        <v>251</v>
      </c>
      <c r="B280" s="12" t="s">
        <v>214</v>
      </c>
      <c r="C280" s="12" t="s">
        <v>210</v>
      </c>
      <c r="D280" s="13" t="s">
        <v>130</v>
      </c>
      <c r="E280" s="13" t="s">
        <v>250</v>
      </c>
      <c r="F280" s="185">
        <f>SUM('не брать'!H253)</f>
        <v>0</v>
      </c>
      <c r="G280" s="185">
        <f>SUM('не брать'!I253)</f>
        <v>0</v>
      </c>
      <c r="H280" s="290" t="e">
        <f t="shared" si="8"/>
        <v>#DIV/0!</v>
      </c>
      <c r="I280" s="291">
        <f t="shared" si="9"/>
        <v>0</v>
      </c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  <c r="FO280" s="36"/>
      <c r="FP280" s="36"/>
      <c r="FQ280" s="36"/>
      <c r="FR280" s="36"/>
      <c r="FS280" s="36"/>
    </row>
    <row r="281" spans="1:175" s="7" customFormat="1" hidden="1">
      <c r="A281" s="24" t="s">
        <v>27</v>
      </c>
      <c r="B281" s="12" t="s">
        <v>214</v>
      </c>
      <c r="C281" s="12" t="s">
        <v>210</v>
      </c>
      <c r="D281" s="13" t="s">
        <v>154</v>
      </c>
      <c r="E281" s="13"/>
      <c r="F281" s="185">
        <f>SUM(F282)</f>
        <v>0</v>
      </c>
      <c r="G281" s="185">
        <f>SUM(G282)</f>
        <v>0</v>
      </c>
      <c r="H281" s="290" t="e">
        <f t="shared" si="8"/>
        <v>#DIV/0!</v>
      </c>
      <c r="I281" s="291">
        <f t="shared" si="9"/>
        <v>0</v>
      </c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6"/>
      <c r="FN281" s="36"/>
      <c r="FO281" s="36"/>
      <c r="FP281" s="36"/>
      <c r="FQ281" s="36"/>
      <c r="FR281" s="36"/>
      <c r="FS281" s="36"/>
    </row>
    <row r="282" spans="1:175" s="7" customFormat="1" ht="110.25" hidden="1">
      <c r="A282" s="24" t="s">
        <v>153</v>
      </c>
      <c r="B282" s="12" t="s">
        <v>214</v>
      </c>
      <c r="C282" s="12" t="s">
        <v>210</v>
      </c>
      <c r="D282" s="13" t="s">
        <v>94</v>
      </c>
      <c r="E282" s="13"/>
      <c r="F282" s="185">
        <f>SUM(F283)</f>
        <v>0</v>
      </c>
      <c r="G282" s="185">
        <f>SUM(G283)</f>
        <v>0</v>
      </c>
      <c r="H282" s="290" t="e">
        <f t="shared" si="8"/>
        <v>#DIV/0!</v>
      </c>
      <c r="I282" s="291">
        <f t="shared" si="9"/>
        <v>0</v>
      </c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6"/>
      <c r="FN282" s="36"/>
      <c r="FO282" s="36"/>
      <c r="FP282" s="36"/>
      <c r="FQ282" s="36"/>
      <c r="FR282" s="36"/>
      <c r="FS282" s="36"/>
    </row>
    <row r="283" spans="1:175" s="7" customFormat="1" ht="63" hidden="1">
      <c r="A283" s="24" t="s">
        <v>251</v>
      </c>
      <c r="B283" s="12" t="s">
        <v>214</v>
      </c>
      <c r="C283" s="12" t="s">
        <v>210</v>
      </c>
      <c r="D283" s="13" t="s">
        <v>94</v>
      </c>
      <c r="E283" s="13" t="s">
        <v>250</v>
      </c>
      <c r="F283" s="185">
        <f>SUM('не брать'!H256)</f>
        <v>0</v>
      </c>
      <c r="G283" s="185">
        <f>SUM('не брать'!I256)</f>
        <v>0</v>
      </c>
      <c r="H283" s="290" t="e">
        <f t="shared" si="8"/>
        <v>#DIV/0!</v>
      </c>
      <c r="I283" s="291">
        <f t="shared" si="9"/>
        <v>0</v>
      </c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6"/>
      <c r="FN283" s="36"/>
      <c r="FO283" s="36"/>
      <c r="FP283" s="36"/>
      <c r="FQ283" s="36"/>
      <c r="FR283" s="36"/>
      <c r="FS283" s="36"/>
    </row>
    <row r="284" spans="1:175">
      <c r="A284" s="50" t="s">
        <v>73</v>
      </c>
      <c r="B284" s="14" t="s">
        <v>214</v>
      </c>
      <c r="C284" s="14" t="s">
        <v>211</v>
      </c>
      <c r="D284" s="15"/>
      <c r="E284" s="15"/>
      <c r="F284" s="253">
        <f>SUM(F285+F288+F291+F296+F300+F316+F318+F336+F351+F340+F345+F342+F347+F349+F338+F329+F331+F302+F306+F308+F314+F293+F304+F359+F355+F357+F361+F334+F311+F363+F327+F323+F325+F321)</f>
        <v>119650.09999999999</v>
      </c>
      <c r="G284" s="253">
        <f>SUM(G285+G288+G291+G296+G300+G316+G318+G336+G351+G340+G345+G342+G347+G349+G338+G329+G331+G302+G306+G308+G314+G293+G304+G359+G355+G357+G361+G334+G311+G363+G327+G323+G325+G321)</f>
        <v>35047.599999999999</v>
      </c>
      <c r="H284" s="290">
        <f t="shared" si="8"/>
        <v>29.291743174472902</v>
      </c>
      <c r="I284" s="291">
        <f t="shared" si="9"/>
        <v>-84602.5</v>
      </c>
    </row>
    <row r="285" spans="1:175" ht="236.25" hidden="1">
      <c r="A285" s="24" t="s">
        <v>829</v>
      </c>
      <c r="B285" s="12" t="s">
        <v>214</v>
      </c>
      <c r="C285" s="12" t="s">
        <v>211</v>
      </c>
      <c r="D285" s="13" t="s">
        <v>484</v>
      </c>
      <c r="E285" s="13"/>
      <c r="F285" s="185">
        <f>SUM(F286+F287)</f>
        <v>0</v>
      </c>
      <c r="G285" s="185">
        <f>SUM(G286+G287)</f>
        <v>0</v>
      </c>
      <c r="H285" s="290" t="e">
        <f t="shared" si="8"/>
        <v>#DIV/0!</v>
      </c>
      <c r="I285" s="291">
        <f t="shared" si="9"/>
        <v>0</v>
      </c>
    </row>
    <row r="286" spans="1:175" ht="31.5" hidden="1">
      <c r="A286" s="23" t="s">
        <v>135</v>
      </c>
      <c r="B286" s="12" t="s">
        <v>214</v>
      </c>
      <c r="C286" s="12" t="s">
        <v>211</v>
      </c>
      <c r="D286" s="13" t="s">
        <v>484</v>
      </c>
      <c r="E286" s="13" t="s">
        <v>438</v>
      </c>
      <c r="F286" s="185">
        <f>SUM('не брать'!H259)</f>
        <v>0</v>
      </c>
      <c r="G286" s="185">
        <f>SUM('не брать'!I259)</f>
        <v>0</v>
      </c>
      <c r="H286" s="290" t="e">
        <f t="shared" si="8"/>
        <v>#DIV/0!</v>
      </c>
      <c r="I286" s="291">
        <f t="shared" si="9"/>
        <v>0</v>
      </c>
    </row>
    <row r="287" spans="1:175" hidden="1">
      <c r="A287" s="24" t="s">
        <v>321</v>
      </c>
      <c r="B287" s="12" t="s">
        <v>214</v>
      </c>
      <c r="C287" s="12" t="s">
        <v>211</v>
      </c>
      <c r="D287" s="13" t="s">
        <v>484</v>
      </c>
      <c r="E287" s="13" t="s">
        <v>199</v>
      </c>
      <c r="F287" s="185">
        <f>SUM('не брать'!H647)</f>
        <v>0</v>
      </c>
      <c r="G287" s="185">
        <f>SUM('не брать'!I647)</f>
        <v>0</v>
      </c>
      <c r="H287" s="290" t="e">
        <f t="shared" si="8"/>
        <v>#DIV/0!</v>
      </c>
      <c r="I287" s="291">
        <f t="shared" si="9"/>
        <v>0</v>
      </c>
    </row>
    <row r="288" spans="1:175" ht="236.25" hidden="1">
      <c r="A288" s="24" t="s">
        <v>700</v>
      </c>
      <c r="B288" s="12" t="s">
        <v>214</v>
      </c>
      <c r="C288" s="12" t="s">
        <v>211</v>
      </c>
      <c r="D288" s="13" t="s">
        <v>513</v>
      </c>
      <c r="E288" s="13"/>
      <c r="F288" s="185">
        <f>SUM(F289+F290)</f>
        <v>0</v>
      </c>
      <c r="G288" s="185">
        <f>SUM(G289+G290)</f>
        <v>0</v>
      </c>
      <c r="H288" s="290" t="e">
        <f t="shared" si="8"/>
        <v>#DIV/0!</v>
      </c>
      <c r="I288" s="291">
        <f t="shared" si="9"/>
        <v>0</v>
      </c>
    </row>
    <row r="289" spans="1:9" ht="31.5" hidden="1">
      <c r="A289" s="23" t="s">
        <v>135</v>
      </c>
      <c r="B289" s="12" t="s">
        <v>214</v>
      </c>
      <c r="C289" s="12" t="s">
        <v>211</v>
      </c>
      <c r="D289" s="13" t="s">
        <v>513</v>
      </c>
      <c r="E289" s="13" t="s">
        <v>438</v>
      </c>
      <c r="F289" s="185">
        <f>SUM('не брать'!H261)</f>
        <v>0</v>
      </c>
      <c r="G289" s="185">
        <f>SUM('не брать'!I261)</f>
        <v>0</v>
      </c>
      <c r="H289" s="290" t="e">
        <f t="shared" si="8"/>
        <v>#DIV/0!</v>
      </c>
      <c r="I289" s="291">
        <f t="shared" si="9"/>
        <v>0</v>
      </c>
    </row>
    <row r="290" spans="1:9" hidden="1">
      <c r="A290" s="24" t="s">
        <v>321</v>
      </c>
      <c r="B290" s="12" t="s">
        <v>214</v>
      </c>
      <c r="C290" s="12" t="s">
        <v>211</v>
      </c>
      <c r="D290" s="13" t="s">
        <v>513</v>
      </c>
      <c r="E290" s="13" t="s">
        <v>199</v>
      </c>
      <c r="F290" s="185">
        <f>SUM('не брать'!H654)</f>
        <v>0</v>
      </c>
      <c r="G290" s="185">
        <f>SUM('не брать'!I654)</f>
        <v>0</v>
      </c>
      <c r="H290" s="290" t="e">
        <f t="shared" si="8"/>
        <v>#DIV/0!</v>
      </c>
      <c r="I290" s="291">
        <f t="shared" si="9"/>
        <v>0</v>
      </c>
    </row>
    <row r="291" spans="1:9" ht="236.25" hidden="1">
      <c r="A291" s="24" t="s">
        <v>701</v>
      </c>
      <c r="B291" s="12" t="s">
        <v>214</v>
      </c>
      <c r="C291" s="12" t="s">
        <v>211</v>
      </c>
      <c r="D291" s="13" t="s">
        <v>514</v>
      </c>
      <c r="E291" s="13"/>
      <c r="F291" s="185">
        <f>SUM(F292)</f>
        <v>0</v>
      </c>
      <c r="G291" s="185">
        <f>SUM(G292)</f>
        <v>0</v>
      </c>
      <c r="H291" s="290" t="e">
        <f t="shared" si="8"/>
        <v>#DIV/0!</v>
      </c>
      <c r="I291" s="291">
        <f t="shared" si="9"/>
        <v>0</v>
      </c>
    </row>
    <row r="292" spans="1:9" hidden="1">
      <c r="A292" s="24" t="s">
        <v>321</v>
      </c>
      <c r="B292" s="12" t="s">
        <v>214</v>
      </c>
      <c r="C292" s="12" t="s">
        <v>211</v>
      </c>
      <c r="D292" s="13" t="s">
        <v>514</v>
      </c>
      <c r="E292" s="13" t="s">
        <v>199</v>
      </c>
      <c r="F292" s="185">
        <f>SUM('не брать'!H656)</f>
        <v>0</v>
      </c>
      <c r="G292" s="185">
        <f>SUM('не брать'!I656)</f>
        <v>0</v>
      </c>
      <c r="H292" s="290" t="e">
        <f t="shared" si="8"/>
        <v>#DIV/0!</v>
      </c>
      <c r="I292" s="291">
        <f t="shared" si="9"/>
        <v>0</v>
      </c>
    </row>
    <row r="293" spans="1:9" ht="220.5" hidden="1">
      <c r="A293" s="24" t="s">
        <v>702</v>
      </c>
      <c r="B293" s="12" t="s">
        <v>214</v>
      </c>
      <c r="C293" s="12" t="s">
        <v>211</v>
      </c>
      <c r="D293" s="13" t="s">
        <v>493</v>
      </c>
      <c r="E293" s="13"/>
      <c r="F293" s="185">
        <f>SUM(F295+F294)</f>
        <v>0</v>
      </c>
      <c r="G293" s="185">
        <f>SUM(G295+G294)</f>
        <v>0</v>
      </c>
      <c r="H293" s="290" t="e">
        <f t="shared" si="8"/>
        <v>#DIV/0!</v>
      </c>
      <c r="I293" s="291">
        <f t="shared" si="9"/>
        <v>0</v>
      </c>
    </row>
    <row r="294" spans="1:9" hidden="1">
      <c r="A294" s="24" t="s">
        <v>321</v>
      </c>
      <c r="B294" s="12" t="s">
        <v>214</v>
      </c>
      <c r="C294" s="12" t="s">
        <v>211</v>
      </c>
      <c r="D294" s="13" t="s">
        <v>493</v>
      </c>
      <c r="E294" s="13" t="s">
        <v>199</v>
      </c>
      <c r="F294" s="185">
        <f>SUM('не брать'!H649)</f>
        <v>0</v>
      </c>
      <c r="G294" s="185">
        <f>SUM('не брать'!I649)</f>
        <v>0</v>
      </c>
      <c r="H294" s="290" t="e">
        <f t="shared" si="8"/>
        <v>#DIV/0!</v>
      </c>
      <c r="I294" s="291">
        <f t="shared" si="9"/>
        <v>0</v>
      </c>
    </row>
    <row r="295" spans="1:9" hidden="1">
      <c r="A295" s="23" t="s">
        <v>439</v>
      </c>
      <c r="B295" s="12" t="s">
        <v>214</v>
      </c>
      <c r="C295" s="12" t="s">
        <v>211</v>
      </c>
      <c r="D295" s="13" t="s">
        <v>493</v>
      </c>
      <c r="E295" s="13" t="s">
        <v>344</v>
      </c>
      <c r="F295" s="185">
        <f>SUM('не брать'!H265)</f>
        <v>0</v>
      </c>
      <c r="G295" s="185">
        <f>SUM('не брать'!I265)</f>
        <v>0</v>
      </c>
      <c r="H295" s="290" t="e">
        <f t="shared" si="8"/>
        <v>#DIV/0!</v>
      </c>
      <c r="I295" s="291">
        <f t="shared" si="9"/>
        <v>0</v>
      </c>
    </row>
    <row r="296" spans="1:9" ht="47.25">
      <c r="A296" s="24" t="s">
        <v>951</v>
      </c>
      <c r="B296" s="12" t="s">
        <v>214</v>
      </c>
      <c r="C296" s="12" t="s">
        <v>211</v>
      </c>
      <c r="D296" s="13" t="s">
        <v>639</v>
      </c>
      <c r="E296" s="13"/>
      <c r="F296" s="185">
        <f>SUM(F298+F297)</f>
        <v>97868.5</v>
      </c>
      <c r="G296" s="185">
        <f>SUM(G298+G297)</f>
        <v>33500</v>
      </c>
      <c r="H296" s="290">
        <f t="shared" si="8"/>
        <v>34.229604009461681</v>
      </c>
      <c r="I296" s="291">
        <f t="shared" si="9"/>
        <v>-64368.5</v>
      </c>
    </row>
    <row r="297" spans="1:9" hidden="1">
      <c r="A297" s="24" t="s">
        <v>321</v>
      </c>
      <c r="B297" s="12" t="s">
        <v>214</v>
      </c>
      <c r="C297" s="12" t="s">
        <v>211</v>
      </c>
      <c r="D297" s="13" t="s">
        <v>639</v>
      </c>
      <c r="E297" s="13" t="s">
        <v>199</v>
      </c>
      <c r="F297" s="185">
        <f>SUM('не брать'!H651)</f>
        <v>0</v>
      </c>
      <c r="G297" s="185">
        <f>SUM('не брать'!I651)</f>
        <v>0</v>
      </c>
      <c r="H297" s="290" t="e">
        <f t="shared" si="8"/>
        <v>#DIV/0!</v>
      </c>
      <c r="I297" s="291">
        <f t="shared" si="9"/>
        <v>0</v>
      </c>
    </row>
    <row r="298" spans="1:9" ht="47.25">
      <c r="A298" s="24" t="s">
        <v>188</v>
      </c>
      <c r="B298" s="12" t="s">
        <v>214</v>
      </c>
      <c r="C298" s="12" t="s">
        <v>211</v>
      </c>
      <c r="D298" s="13" t="s">
        <v>639</v>
      </c>
      <c r="E298" s="13" t="s">
        <v>187</v>
      </c>
      <c r="F298" s="185">
        <f>SUM('не брать'!H267)</f>
        <v>97868.5</v>
      </c>
      <c r="G298" s="185">
        <f>SUM('не брать'!I267)</f>
        <v>33500</v>
      </c>
      <c r="H298" s="290">
        <f t="shared" si="8"/>
        <v>34.229604009461681</v>
      </c>
      <c r="I298" s="291">
        <f t="shared" si="9"/>
        <v>-64368.5</v>
      </c>
    </row>
    <row r="299" spans="1:9" hidden="1">
      <c r="A299" s="24" t="s">
        <v>439</v>
      </c>
      <c r="B299" s="12" t="s">
        <v>214</v>
      </c>
      <c r="C299" s="12" t="s">
        <v>211</v>
      </c>
      <c r="D299" s="13" t="s">
        <v>639</v>
      </c>
      <c r="E299" s="13" t="s">
        <v>344</v>
      </c>
      <c r="F299" s="185">
        <f>SUM('не брать'!H652)</f>
        <v>0</v>
      </c>
      <c r="G299" s="185">
        <f>SUM('не брать'!I652)</f>
        <v>0</v>
      </c>
      <c r="H299" s="290" t="e">
        <f t="shared" si="8"/>
        <v>#DIV/0!</v>
      </c>
      <c r="I299" s="291">
        <f t="shared" si="9"/>
        <v>0</v>
      </c>
    </row>
    <row r="300" spans="1:9" ht="63">
      <c r="A300" s="24" t="s">
        <v>589</v>
      </c>
      <c r="B300" s="12" t="s">
        <v>214</v>
      </c>
      <c r="C300" s="12" t="s">
        <v>211</v>
      </c>
      <c r="D300" s="13" t="s">
        <v>590</v>
      </c>
      <c r="E300" s="13"/>
      <c r="F300" s="185">
        <f>SUM(F301)</f>
        <v>4000</v>
      </c>
      <c r="G300" s="185">
        <f>SUM(G301)</f>
        <v>0</v>
      </c>
      <c r="H300" s="290">
        <f t="shared" si="8"/>
        <v>0</v>
      </c>
      <c r="I300" s="291">
        <f t="shared" si="9"/>
        <v>-4000</v>
      </c>
    </row>
    <row r="301" spans="1:9">
      <c r="A301" s="24" t="s">
        <v>439</v>
      </c>
      <c r="B301" s="12" t="s">
        <v>214</v>
      </c>
      <c r="C301" s="12" t="s">
        <v>211</v>
      </c>
      <c r="D301" s="13" t="s">
        <v>590</v>
      </c>
      <c r="E301" s="13" t="s">
        <v>344</v>
      </c>
      <c r="F301" s="185">
        <f>SUM('не брать'!H315)</f>
        <v>4000</v>
      </c>
      <c r="G301" s="185">
        <f>SUM('не брать'!I315)</f>
        <v>0</v>
      </c>
      <c r="H301" s="290">
        <f t="shared" si="8"/>
        <v>0</v>
      </c>
      <c r="I301" s="291">
        <f t="shared" si="9"/>
        <v>-4000</v>
      </c>
    </row>
    <row r="302" spans="1:9" ht="236.25" hidden="1">
      <c r="A302" s="24" t="s">
        <v>700</v>
      </c>
      <c r="B302" s="12" t="s">
        <v>214</v>
      </c>
      <c r="C302" s="12" t="s">
        <v>211</v>
      </c>
      <c r="D302" s="13" t="s">
        <v>513</v>
      </c>
      <c r="E302" s="13"/>
      <c r="F302" s="185">
        <f>SUM(F303)</f>
        <v>0</v>
      </c>
      <c r="G302" s="185">
        <f>SUM(G303)</f>
        <v>0</v>
      </c>
      <c r="H302" s="290" t="e">
        <f t="shared" si="8"/>
        <v>#DIV/0!</v>
      </c>
      <c r="I302" s="291">
        <f t="shared" si="9"/>
        <v>0</v>
      </c>
    </row>
    <row r="303" spans="1:9" hidden="1">
      <c r="A303" s="24" t="s">
        <v>321</v>
      </c>
      <c r="B303" s="12" t="s">
        <v>214</v>
      </c>
      <c r="C303" s="12" t="s">
        <v>211</v>
      </c>
      <c r="D303" s="13" t="s">
        <v>513</v>
      </c>
      <c r="E303" s="13" t="s">
        <v>199</v>
      </c>
      <c r="F303" s="185"/>
      <c r="G303" s="185"/>
      <c r="H303" s="290" t="e">
        <f t="shared" si="8"/>
        <v>#DIV/0!</v>
      </c>
      <c r="I303" s="291">
        <f t="shared" si="9"/>
        <v>0</v>
      </c>
    </row>
    <row r="304" spans="1:9" ht="252" hidden="1">
      <c r="A304" s="24" t="s">
        <v>830</v>
      </c>
      <c r="B304" s="12" t="s">
        <v>214</v>
      </c>
      <c r="C304" s="12" t="s">
        <v>211</v>
      </c>
      <c r="D304" s="13" t="s">
        <v>514</v>
      </c>
      <c r="E304" s="13"/>
      <c r="F304" s="185">
        <f>SUM(F305)</f>
        <v>0</v>
      </c>
      <c r="G304" s="185">
        <f>SUM(G305)</f>
        <v>0</v>
      </c>
      <c r="H304" s="290" t="e">
        <f t="shared" si="8"/>
        <v>#DIV/0!</v>
      </c>
      <c r="I304" s="291">
        <f t="shared" si="9"/>
        <v>0</v>
      </c>
    </row>
    <row r="305" spans="1:175" hidden="1">
      <c r="A305" s="24" t="s">
        <v>321</v>
      </c>
      <c r="B305" s="12" t="s">
        <v>214</v>
      </c>
      <c r="C305" s="12" t="s">
        <v>211</v>
      </c>
      <c r="D305" s="13" t="s">
        <v>514</v>
      </c>
      <c r="E305" s="13" t="s">
        <v>199</v>
      </c>
      <c r="F305" s="185"/>
      <c r="G305" s="185"/>
      <c r="H305" s="290" t="e">
        <f t="shared" si="8"/>
        <v>#DIV/0!</v>
      </c>
      <c r="I305" s="291">
        <f t="shared" si="9"/>
        <v>0</v>
      </c>
    </row>
    <row r="306" spans="1:175" ht="220.5" hidden="1">
      <c r="A306" s="23" t="s">
        <v>831</v>
      </c>
      <c r="B306" s="12" t="s">
        <v>214</v>
      </c>
      <c r="C306" s="12" t="s">
        <v>211</v>
      </c>
      <c r="D306" s="13" t="s">
        <v>490</v>
      </c>
      <c r="E306" s="13"/>
      <c r="F306" s="185">
        <f>SUM(F307)</f>
        <v>0</v>
      </c>
      <c r="G306" s="185">
        <f>SUM(G307)</f>
        <v>0</v>
      </c>
      <c r="H306" s="290" t="e">
        <f t="shared" si="8"/>
        <v>#DIV/0!</v>
      </c>
      <c r="I306" s="291">
        <f t="shared" si="9"/>
        <v>0</v>
      </c>
    </row>
    <row r="307" spans="1:175" hidden="1">
      <c r="A307" s="24" t="s">
        <v>321</v>
      </c>
      <c r="B307" s="12" t="s">
        <v>214</v>
      </c>
      <c r="C307" s="12" t="s">
        <v>211</v>
      </c>
      <c r="D307" s="13" t="s">
        <v>490</v>
      </c>
      <c r="E307" s="13" t="s">
        <v>199</v>
      </c>
      <c r="F307" s="185">
        <f>SUM('не брать'!H645)</f>
        <v>0</v>
      </c>
      <c r="G307" s="185">
        <f>SUM('не брать'!I645)</f>
        <v>0</v>
      </c>
      <c r="H307" s="290" t="e">
        <f t="shared" si="8"/>
        <v>#DIV/0!</v>
      </c>
      <c r="I307" s="291">
        <f t="shared" si="9"/>
        <v>0</v>
      </c>
    </row>
    <row r="308" spans="1:175" ht="220.5" hidden="1">
      <c r="A308" s="23" t="s">
        <v>711</v>
      </c>
      <c r="B308" s="12" t="s">
        <v>214</v>
      </c>
      <c r="C308" s="12" t="s">
        <v>211</v>
      </c>
      <c r="D308" s="13" t="s">
        <v>491</v>
      </c>
      <c r="E308" s="13"/>
      <c r="F308" s="185">
        <f>SUM(F310+F309)</f>
        <v>0</v>
      </c>
      <c r="G308" s="185">
        <f>SUM(G310+G309)</f>
        <v>0</v>
      </c>
      <c r="H308" s="290" t="e">
        <f t="shared" si="8"/>
        <v>#DIV/0!</v>
      </c>
      <c r="I308" s="291">
        <f t="shared" si="9"/>
        <v>0</v>
      </c>
    </row>
    <row r="309" spans="1:175" ht="31.5" hidden="1">
      <c r="A309" s="23" t="s">
        <v>135</v>
      </c>
      <c r="B309" s="12" t="s">
        <v>214</v>
      </c>
      <c r="C309" s="12" t="s">
        <v>211</v>
      </c>
      <c r="D309" s="13" t="s">
        <v>491</v>
      </c>
      <c r="E309" s="13" t="s">
        <v>438</v>
      </c>
      <c r="F309" s="185">
        <f>SUM('не брать'!H290)</f>
        <v>0</v>
      </c>
      <c r="G309" s="185">
        <f>SUM('не брать'!I290)</f>
        <v>0</v>
      </c>
      <c r="H309" s="290" t="e">
        <f t="shared" si="8"/>
        <v>#DIV/0!</v>
      </c>
      <c r="I309" s="291">
        <f t="shared" si="9"/>
        <v>0</v>
      </c>
    </row>
    <row r="310" spans="1:175" hidden="1">
      <c r="A310" s="24" t="s">
        <v>321</v>
      </c>
      <c r="B310" s="12" t="s">
        <v>214</v>
      </c>
      <c r="C310" s="12" t="s">
        <v>211</v>
      </c>
      <c r="D310" s="13" t="s">
        <v>491</v>
      </c>
      <c r="E310" s="13" t="s">
        <v>199</v>
      </c>
      <c r="F310" s="185">
        <f>SUM('не брать'!H658)</f>
        <v>0</v>
      </c>
      <c r="G310" s="185">
        <f>SUM('не брать'!I658)</f>
        <v>0</v>
      </c>
      <c r="H310" s="290" t="e">
        <f t="shared" si="8"/>
        <v>#DIV/0!</v>
      </c>
      <c r="I310" s="291">
        <f t="shared" si="9"/>
        <v>0</v>
      </c>
    </row>
    <row r="311" spans="1:175" ht="78.75" hidden="1">
      <c r="A311" s="23" t="s">
        <v>599</v>
      </c>
      <c r="B311" s="12" t="s">
        <v>214</v>
      </c>
      <c r="C311" s="12" t="s">
        <v>211</v>
      </c>
      <c r="D311" s="13" t="s">
        <v>600</v>
      </c>
      <c r="E311" s="13"/>
      <c r="F311" s="185">
        <f>SUM(F313+F312)</f>
        <v>0</v>
      </c>
      <c r="G311" s="185">
        <f>SUM(G313+G312)</f>
        <v>0</v>
      </c>
      <c r="H311" s="290" t="e">
        <f t="shared" si="8"/>
        <v>#DIV/0!</v>
      </c>
      <c r="I311" s="291">
        <f t="shared" si="9"/>
        <v>0</v>
      </c>
    </row>
    <row r="312" spans="1:175" ht="31.5" hidden="1">
      <c r="A312" s="23" t="s">
        <v>135</v>
      </c>
      <c r="B312" s="12" t="s">
        <v>214</v>
      </c>
      <c r="C312" s="12" t="s">
        <v>211</v>
      </c>
      <c r="D312" s="13" t="s">
        <v>600</v>
      </c>
      <c r="E312" s="13" t="s">
        <v>438</v>
      </c>
      <c r="F312" s="185">
        <f>SUM('не брать'!H292)</f>
        <v>0</v>
      </c>
      <c r="G312" s="185">
        <f>SUM('не брать'!I292)</f>
        <v>0</v>
      </c>
      <c r="H312" s="290" t="e">
        <f t="shared" si="8"/>
        <v>#DIV/0!</v>
      </c>
      <c r="I312" s="291">
        <f t="shared" si="9"/>
        <v>0</v>
      </c>
    </row>
    <row r="313" spans="1:175" hidden="1">
      <c r="A313" s="24" t="s">
        <v>321</v>
      </c>
      <c r="B313" s="12" t="s">
        <v>214</v>
      </c>
      <c r="C313" s="12" t="s">
        <v>211</v>
      </c>
      <c r="D313" s="13" t="s">
        <v>600</v>
      </c>
      <c r="E313" s="13" t="s">
        <v>199</v>
      </c>
      <c r="F313" s="185">
        <f>SUM('не брать'!H660)</f>
        <v>0</v>
      </c>
      <c r="G313" s="185">
        <f>SUM('не брать'!I660)</f>
        <v>0</v>
      </c>
      <c r="H313" s="290" t="e">
        <f t="shared" si="8"/>
        <v>#DIV/0!</v>
      </c>
      <c r="I313" s="291">
        <f t="shared" si="9"/>
        <v>0</v>
      </c>
    </row>
    <row r="314" spans="1:175" ht="236.25" hidden="1">
      <c r="A314" s="23" t="s">
        <v>766</v>
      </c>
      <c r="B314" s="12" t="s">
        <v>214</v>
      </c>
      <c r="C314" s="12" t="s">
        <v>211</v>
      </c>
      <c r="D314" s="13" t="s">
        <v>492</v>
      </c>
      <c r="E314" s="13"/>
      <c r="F314" s="185">
        <f>SUM(F315)</f>
        <v>0</v>
      </c>
      <c r="G314" s="185">
        <f>SUM(G315)</f>
        <v>0</v>
      </c>
      <c r="H314" s="290" t="e">
        <f t="shared" si="8"/>
        <v>#DIV/0!</v>
      </c>
      <c r="I314" s="291">
        <f t="shared" si="9"/>
        <v>0</v>
      </c>
    </row>
    <row r="315" spans="1:175" hidden="1">
      <c r="A315" s="24" t="s">
        <v>321</v>
      </c>
      <c r="B315" s="12" t="s">
        <v>214</v>
      </c>
      <c r="C315" s="12" t="s">
        <v>211</v>
      </c>
      <c r="D315" s="13" t="s">
        <v>492</v>
      </c>
      <c r="E315" s="13" t="s">
        <v>199</v>
      </c>
      <c r="F315" s="185">
        <f>SUM('не брать'!H662)</f>
        <v>0</v>
      </c>
      <c r="G315" s="185">
        <f>SUM('не брать'!I662)</f>
        <v>0</v>
      </c>
      <c r="H315" s="290" t="e">
        <f t="shared" si="8"/>
        <v>#DIV/0!</v>
      </c>
      <c r="I315" s="291">
        <f t="shared" si="9"/>
        <v>0</v>
      </c>
    </row>
    <row r="316" spans="1:175" s="7" customFormat="1" ht="267.75" hidden="1">
      <c r="A316" s="24" t="s">
        <v>704</v>
      </c>
      <c r="B316" s="12" t="s">
        <v>214</v>
      </c>
      <c r="C316" s="12" t="s">
        <v>211</v>
      </c>
      <c r="D316" s="13" t="s">
        <v>361</v>
      </c>
      <c r="E316" s="13"/>
      <c r="F316" s="185">
        <f>SUM(F317)</f>
        <v>0</v>
      </c>
      <c r="G316" s="185">
        <f>SUM(G317)</f>
        <v>0</v>
      </c>
      <c r="H316" s="290" t="e">
        <f t="shared" si="8"/>
        <v>#DIV/0!</v>
      </c>
      <c r="I316" s="291">
        <f t="shared" si="9"/>
        <v>0</v>
      </c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6"/>
      <c r="FN316" s="36"/>
      <c r="FO316" s="36"/>
      <c r="FP316" s="36"/>
      <c r="FQ316" s="36"/>
      <c r="FR316" s="36"/>
      <c r="FS316" s="36"/>
    </row>
    <row r="317" spans="1:175" s="7" customFormat="1" hidden="1">
      <c r="A317" s="24" t="s">
        <v>439</v>
      </c>
      <c r="B317" s="12" t="s">
        <v>214</v>
      </c>
      <c r="C317" s="12" t="s">
        <v>211</v>
      </c>
      <c r="D317" s="13" t="s">
        <v>361</v>
      </c>
      <c r="E317" s="13" t="s">
        <v>344</v>
      </c>
      <c r="F317" s="185">
        <f>SUM('не брать'!H271)</f>
        <v>0</v>
      </c>
      <c r="G317" s="185">
        <f>SUM('не брать'!I271)</f>
        <v>0</v>
      </c>
      <c r="H317" s="290" t="e">
        <f t="shared" si="8"/>
        <v>#DIV/0!</v>
      </c>
      <c r="I317" s="291">
        <f t="shared" si="9"/>
        <v>0</v>
      </c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6"/>
      <c r="FN317" s="36"/>
      <c r="FO317" s="36"/>
      <c r="FP317" s="36"/>
      <c r="FQ317" s="36"/>
      <c r="FR317" s="36"/>
      <c r="FS317" s="36"/>
    </row>
    <row r="318" spans="1:175" s="7" customFormat="1" ht="31.5">
      <c r="A318" s="25" t="s">
        <v>994</v>
      </c>
      <c r="B318" s="12" t="s">
        <v>214</v>
      </c>
      <c r="C318" s="12" t="s">
        <v>211</v>
      </c>
      <c r="D318" s="13" t="s">
        <v>191</v>
      </c>
      <c r="E318" s="13"/>
      <c r="F318" s="185">
        <f>SUM(F319+F320)</f>
        <v>2600</v>
      </c>
      <c r="G318" s="185">
        <f>SUM(G319+G320)</f>
        <v>0</v>
      </c>
      <c r="H318" s="290">
        <f t="shared" si="8"/>
        <v>0</v>
      </c>
      <c r="I318" s="291">
        <f t="shared" si="9"/>
        <v>-2600</v>
      </c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6"/>
      <c r="FN318" s="36"/>
      <c r="FO318" s="36"/>
      <c r="FP318" s="36"/>
      <c r="FQ318" s="36"/>
      <c r="FR318" s="36"/>
      <c r="FS318" s="36"/>
    </row>
    <row r="319" spans="1:175" s="7" customFormat="1" ht="31.5">
      <c r="A319" s="23" t="s">
        <v>441</v>
      </c>
      <c r="B319" s="12" t="s">
        <v>214</v>
      </c>
      <c r="C319" s="12" t="s">
        <v>211</v>
      </c>
      <c r="D319" s="13" t="s">
        <v>191</v>
      </c>
      <c r="E319" s="13" t="s">
        <v>438</v>
      </c>
      <c r="F319" s="185">
        <f>SUM('не брать'!H279)</f>
        <v>2600</v>
      </c>
      <c r="G319" s="185">
        <f>SUM('не брать'!I279)</f>
        <v>0</v>
      </c>
      <c r="H319" s="290">
        <f t="shared" si="8"/>
        <v>0</v>
      </c>
      <c r="I319" s="291">
        <f t="shared" si="9"/>
        <v>-2600</v>
      </c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6"/>
      <c r="FN319" s="36"/>
      <c r="FO319" s="36"/>
      <c r="FP319" s="36"/>
      <c r="FQ319" s="36"/>
      <c r="FR319" s="36"/>
      <c r="FS319" s="36"/>
    </row>
    <row r="320" spans="1:175" s="7" customFormat="1" hidden="1">
      <c r="A320" s="23" t="s">
        <v>321</v>
      </c>
      <c r="B320" s="12" t="s">
        <v>214</v>
      </c>
      <c r="C320" s="12" t="s">
        <v>211</v>
      </c>
      <c r="D320" s="13" t="s">
        <v>191</v>
      </c>
      <c r="E320" s="13" t="s">
        <v>199</v>
      </c>
      <c r="F320" s="185">
        <f>SUM('не брать'!H280+'не брать'!H639)</f>
        <v>0</v>
      </c>
      <c r="G320" s="185">
        <f>SUM('не брать'!I280+'не брать'!I639)</f>
        <v>0</v>
      </c>
      <c r="H320" s="290" t="e">
        <f t="shared" si="8"/>
        <v>#DIV/0!</v>
      </c>
      <c r="I320" s="291">
        <f t="shared" si="9"/>
        <v>0</v>
      </c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6"/>
      <c r="FN320" s="36"/>
      <c r="FO320" s="36"/>
      <c r="FP320" s="36"/>
      <c r="FQ320" s="36"/>
      <c r="FR320" s="36"/>
      <c r="FS320" s="36"/>
    </row>
    <row r="321" spans="1:175" s="7" customFormat="1" ht="47.25">
      <c r="A321" s="221" t="s">
        <v>1054</v>
      </c>
      <c r="B321" s="91" t="s">
        <v>214</v>
      </c>
      <c r="C321" s="91" t="s">
        <v>211</v>
      </c>
      <c r="D321" s="92" t="s">
        <v>270</v>
      </c>
      <c r="E321" s="92"/>
      <c r="F321" s="185">
        <f>SUM(F322)</f>
        <v>585.70000000000005</v>
      </c>
      <c r="G321" s="185">
        <f>SUM(G322)</f>
        <v>96</v>
      </c>
      <c r="H321" s="290">
        <f t="shared" si="8"/>
        <v>16.390643674235957</v>
      </c>
      <c r="I321" s="291">
        <f t="shared" si="9"/>
        <v>-489.70000000000005</v>
      </c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6"/>
      <c r="FN321" s="36"/>
      <c r="FO321" s="36"/>
      <c r="FP321" s="36"/>
      <c r="FQ321" s="36"/>
      <c r="FR321" s="36"/>
      <c r="FS321" s="36"/>
    </row>
    <row r="322" spans="1:175" s="7" customFormat="1" ht="31.5">
      <c r="A322" s="76" t="s">
        <v>135</v>
      </c>
      <c r="B322" s="91" t="s">
        <v>214</v>
      </c>
      <c r="C322" s="91" t="s">
        <v>211</v>
      </c>
      <c r="D322" s="92" t="s">
        <v>270</v>
      </c>
      <c r="E322" s="92" t="s">
        <v>438</v>
      </c>
      <c r="F322" s="185">
        <f>SUM('не брать'!H282)</f>
        <v>585.70000000000005</v>
      </c>
      <c r="G322" s="185">
        <f>SUM('не брать'!I282)</f>
        <v>96</v>
      </c>
      <c r="H322" s="290">
        <f t="shared" si="8"/>
        <v>16.390643674235957</v>
      </c>
      <c r="I322" s="291">
        <f t="shared" si="9"/>
        <v>-489.70000000000005</v>
      </c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6"/>
      <c r="FN322" s="36"/>
      <c r="FO322" s="36"/>
      <c r="FP322" s="36"/>
      <c r="FQ322" s="36"/>
      <c r="FR322" s="36"/>
      <c r="FS322" s="36"/>
    </row>
    <row r="323" spans="1:175" s="7" customFormat="1" ht="47.25">
      <c r="A323" s="74" t="s">
        <v>925</v>
      </c>
      <c r="B323" s="91" t="s">
        <v>214</v>
      </c>
      <c r="C323" s="91" t="s">
        <v>211</v>
      </c>
      <c r="D323" s="92" t="s">
        <v>922</v>
      </c>
      <c r="E323" s="92"/>
      <c r="F323" s="185">
        <f>SUM(F324)</f>
        <v>11946</v>
      </c>
      <c r="G323" s="185">
        <f>SUM(G324)</f>
        <v>0</v>
      </c>
      <c r="H323" s="290">
        <f t="shared" si="8"/>
        <v>0</v>
      </c>
      <c r="I323" s="291">
        <f t="shared" si="9"/>
        <v>-11946</v>
      </c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6"/>
      <c r="FN323" s="36"/>
      <c r="FO323" s="36"/>
      <c r="FP323" s="36"/>
      <c r="FQ323" s="36"/>
      <c r="FR323" s="36"/>
      <c r="FS323" s="36"/>
    </row>
    <row r="324" spans="1:175" s="7" customFormat="1">
      <c r="A324" s="76" t="s">
        <v>9</v>
      </c>
      <c r="B324" s="91" t="s">
        <v>214</v>
      </c>
      <c r="C324" s="91" t="s">
        <v>211</v>
      </c>
      <c r="D324" s="92" t="s">
        <v>922</v>
      </c>
      <c r="E324" s="92" t="s">
        <v>438</v>
      </c>
      <c r="F324" s="185">
        <f>SUM('не брать'!H294)</f>
        <v>11946</v>
      </c>
      <c r="G324" s="185">
        <f>SUM('не брать'!I294)</f>
        <v>0</v>
      </c>
      <c r="H324" s="290">
        <f t="shared" si="8"/>
        <v>0</v>
      </c>
      <c r="I324" s="291">
        <f t="shared" si="9"/>
        <v>-11946</v>
      </c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6"/>
      <c r="FN324" s="36"/>
      <c r="FO324" s="36"/>
      <c r="FP324" s="36"/>
      <c r="FQ324" s="36"/>
      <c r="FR324" s="36"/>
      <c r="FS324" s="36"/>
    </row>
    <row r="325" spans="1:175" s="7" customFormat="1" ht="63">
      <c r="A325" s="74" t="s">
        <v>924</v>
      </c>
      <c r="B325" s="91" t="s">
        <v>214</v>
      </c>
      <c r="C325" s="91" t="s">
        <v>211</v>
      </c>
      <c r="D325" s="92" t="s">
        <v>923</v>
      </c>
      <c r="E325" s="92"/>
      <c r="F325" s="185">
        <f>SUM(F326)</f>
        <v>628.70000000000005</v>
      </c>
      <c r="G325" s="185">
        <f>SUM(G326)</f>
        <v>0</v>
      </c>
      <c r="H325" s="290">
        <f t="shared" si="8"/>
        <v>0</v>
      </c>
      <c r="I325" s="291">
        <f t="shared" si="9"/>
        <v>-628.70000000000005</v>
      </c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6"/>
      <c r="FN325" s="36"/>
      <c r="FO325" s="36"/>
      <c r="FP325" s="36"/>
      <c r="FQ325" s="36"/>
      <c r="FR325" s="36"/>
      <c r="FS325" s="36"/>
    </row>
    <row r="326" spans="1:175" s="7" customFormat="1">
      <c r="A326" s="76" t="s">
        <v>9</v>
      </c>
      <c r="B326" s="91" t="s">
        <v>214</v>
      </c>
      <c r="C326" s="91" t="s">
        <v>211</v>
      </c>
      <c r="D326" s="92" t="s">
        <v>923</v>
      </c>
      <c r="E326" s="92" t="s">
        <v>438</v>
      </c>
      <c r="F326" s="185">
        <f>SUM('не брать'!H296)</f>
        <v>628.70000000000005</v>
      </c>
      <c r="G326" s="185">
        <f>SUM('не брать'!I296)</f>
        <v>0</v>
      </c>
      <c r="H326" s="290">
        <f t="shared" si="8"/>
        <v>0</v>
      </c>
      <c r="I326" s="291">
        <f t="shared" si="9"/>
        <v>-628.70000000000005</v>
      </c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6"/>
      <c r="FN326" s="36"/>
      <c r="FO326" s="36"/>
      <c r="FP326" s="36"/>
      <c r="FQ326" s="36"/>
      <c r="FR326" s="36"/>
      <c r="FS326" s="36"/>
    </row>
    <row r="327" spans="1:175" s="7" customFormat="1" ht="78.75" hidden="1">
      <c r="A327" s="74" t="s">
        <v>709</v>
      </c>
      <c r="B327" s="115" t="s">
        <v>214</v>
      </c>
      <c r="C327" s="115" t="s">
        <v>211</v>
      </c>
      <c r="D327" s="115" t="s">
        <v>629</v>
      </c>
      <c r="E327" s="115"/>
      <c r="F327" s="185">
        <f>SUM(F328)</f>
        <v>0</v>
      </c>
      <c r="G327" s="185">
        <f>SUM(G328)</f>
        <v>0</v>
      </c>
      <c r="H327" s="290" t="e">
        <f t="shared" si="8"/>
        <v>#DIV/0!</v>
      </c>
      <c r="I327" s="291">
        <f t="shared" si="9"/>
        <v>0</v>
      </c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6"/>
      <c r="FN327" s="36"/>
      <c r="FO327" s="36"/>
      <c r="FP327" s="36"/>
      <c r="FQ327" s="36"/>
      <c r="FR327" s="36"/>
      <c r="FS327" s="36"/>
    </row>
    <row r="328" spans="1:175" s="7" customFormat="1" ht="31.5" hidden="1">
      <c r="A328" s="76" t="s">
        <v>135</v>
      </c>
      <c r="B328" s="115" t="s">
        <v>214</v>
      </c>
      <c r="C328" s="115" t="s">
        <v>211</v>
      </c>
      <c r="D328" s="115" t="s">
        <v>629</v>
      </c>
      <c r="E328" s="115" t="s">
        <v>438</v>
      </c>
      <c r="F328" s="185">
        <f>SUM('не брать'!H284)</f>
        <v>0</v>
      </c>
      <c r="G328" s="185">
        <f>SUM('не брать'!I284)</f>
        <v>0</v>
      </c>
      <c r="H328" s="290" t="e">
        <f t="shared" si="8"/>
        <v>#DIV/0!</v>
      </c>
      <c r="I328" s="291">
        <f t="shared" si="9"/>
        <v>0</v>
      </c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6"/>
      <c r="FN328" s="36"/>
      <c r="FO328" s="36"/>
      <c r="FP328" s="36"/>
      <c r="FQ328" s="36"/>
      <c r="FR328" s="36"/>
      <c r="FS328" s="36"/>
    </row>
    <row r="329" spans="1:175" s="7" customFormat="1" ht="189" hidden="1">
      <c r="A329" s="24" t="s">
        <v>713</v>
      </c>
      <c r="B329" s="12" t="s">
        <v>214</v>
      </c>
      <c r="C329" s="12" t="s">
        <v>211</v>
      </c>
      <c r="D329" s="13" t="s">
        <v>181</v>
      </c>
      <c r="E329" s="13"/>
      <c r="F329" s="185">
        <f>SUM(F330)</f>
        <v>0</v>
      </c>
      <c r="G329" s="185">
        <f>SUM(G330)</f>
        <v>0</v>
      </c>
      <c r="H329" s="290" t="e">
        <f t="shared" si="8"/>
        <v>#DIV/0!</v>
      </c>
      <c r="I329" s="291">
        <f t="shared" si="9"/>
        <v>0</v>
      </c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6"/>
      <c r="FN329" s="36"/>
      <c r="FO329" s="36"/>
      <c r="FP329" s="36"/>
      <c r="FQ329" s="36"/>
      <c r="FR329" s="36"/>
      <c r="FS329" s="36"/>
    </row>
    <row r="330" spans="1:175" s="7" customFormat="1" hidden="1">
      <c r="A330" s="24" t="s">
        <v>439</v>
      </c>
      <c r="B330" s="12" t="s">
        <v>214</v>
      </c>
      <c r="C330" s="12" t="s">
        <v>211</v>
      </c>
      <c r="D330" s="13" t="s">
        <v>181</v>
      </c>
      <c r="E330" s="13" t="s">
        <v>344</v>
      </c>
      <c r="F330" s="185">
        <f>SUM('не брать'!H302)</f>
        <v>0</v>
      </c>
      <c r="G330" s="185">
        <f>SUM('не брать'!I302)</f>
        <v>0</v>
      </c>
      <c r="H330" s="290" t="e">
        <f t="shared" si="8"/>
        <v>#DIV/0!</v>
      </c>
      <c r="I330" s="291">
        <f t="shared" si="9"/>
        <v>0</v>
      </c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6"/>
      <c r="FN330" s="36"/>
      <c r="FO330" s="36"/>
      <c r="FP330" s="36"/>
      <c r="FQ330" s="36"/>
      <c r="FR330" s="36"/>
      <c r="FS330" s="36"/>
    </row>
    <row r="331" spans="1:175" s="7" customFormat="1" ht="220.5" hidden="1">
      <c r="A331" s="74" t="s">
        <v>712</v>
      </c>
      <c r="B331" s="12" t="s">
        <v>214</v>
      </c>
      <c r="C331" s="12" t="s">
        <v>211</v>
      </c>
      <c r="D331" s="13" t="s">
        <v>449</v>
      </c>
      <c r="E331" s="13"/>
      <c r="F331" s="185">
        <f>SUM(F332+F333)</f>
        <v>0</v>
      </c>
      <c r="G331" s="185">
        <f>SUM(G332+G333)</f>
        <v>0</v>
      </c>
      <c r="H331" s="290" t="e">
        <f t="shared" si="8"/>
        <v>#DIV/0!</v>
      </c>
      <c r="I331" s="291">
        <f t="shared" si="9"/>
        <v>0</v>
      </c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6"/>
      <c r="FN331" s="36"/>
      <c r="FO331" s="36"/>
      <c r="FP331" s="36"/>
      <c r="FQ331" s="36"/>
      <c r="FR331" s="36"/>
      <c r="FS331" s="36"/>
    </row>
    <row r="332" spans="1:175" s="7" customFormat="1" ht="47.25" hidden="1">
      <c r="A332" s="75" t="s">
        <v>583</v>
      </c>
      <c r="B332" s="12" t="s">
        <v>214</v>
      </c>
      <c r="C332" s="12" t="s">
        <v>211</v>
      </c>
      <c r="D332" s="13" t="s">
        <v>449</v>
      </c>
      <c r="E332" s="13" t="s">
        <v>442</v>
      </c>
      <c r="F332" s="185">
        <f>SUM('не брать'!H298)</f>
        <v>0</v>
      </c>
      <c r="G332" s="185">
        <f>SUM('не брать'!I298)</f>
        <v>0</v>
      </c>
      <c r="H332" s="290" t="e">
        <f t="shared" si="8"/>
        <v>#DIV/0!</v>
      </c>
      <c r="I332" s="291">
        <f t="shared" si="9"/>
        <v>0</v>
      </c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6"/>
      <c r="FN332" s="36"/>
      <c r="FO332" s="36"/>
      <c r="FP332" s="36"/>
      <c r="FQ332" s="36"/>
      <c r="FR332" s="36"/>
      <c r="FS332" s="36"/>
    </row>
    <row r="333" spans="1:175" s="7" customFormat="1" hidden="1">
      <c r="A333" s="24" t="s">
        <v>321</v>
      </c>
      <c r="B333" s="12" t="s">
        <v>214</v>
      </c>
      <c r="C333" s="12" t="s">
        <v>211</v>
      </c>
      <c r="D333" s="13" t="s">
        <v>449</v>
      </c>
      <c r="E333" s="13" t="s">
        <v>199</v>
      </c>
      <c r="F333" s="185">
        <f>SUM('не брать'!H664)</f>
        <v>0</v>
      </c>
      <c r="G333" s="185">
        <f>SUM('не брать'!I664)</f>
        <v>0</v>
      </c>
      <c r="H333" s="290" t="e">
        <f t="shared" si="8"/>
        <v>#DIV/0!</v>
      </c>
      <c r="I333" s="291">
        <f t="shared" si="9"/>
        <v>0</v>
      </c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6"/>
      <c r="FN333" s="36"/>
      <c r="FO333" s="36"/>
      <c r="FP333" s="36"/>
      <c r="FQ333" s="36"/>
      <c r="FR333" s="36"/>
      <c r="FS333" s="36"/>
    </row>
    <row r="334" spans="1:175" s="7" customFormat="1" ht="78.75" hidden="1">
      <c r="A334" s="24" t="s">
        <v>591</v>
      </c>
      <c r="B334" s="12" t="s">
        <v>214</v>
      </c>
      <c r="C334" s="12" t="s">
        <v>211</v>
      </c>
      <c r="D334" s="13" t="s">
        <v>592</v>
      </c>
      <c r="E334" s="13"/>
      <c r="F334" s="185">
        <f>SUM(F335)</f>
        <v>0</v>
      </c>
      <c r="G334" s="185">
        <f>SUM(G335)</f>
        <v>0</v>
      </c>
      <c r="H334" s="290" t="e">
        <f t="shared" si="8"/>
        <v>#DIV/0!</v>
      </c>
      <c r="I334" s="291">
        <f t="shared" si="9"/>
        <v>0</v>
      </c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6"/>
      <c r="FN334" s="36"/>
      <c r="FO334" s="36"/>
      <c r="FP334" s="36"/>
      <c r="FQ334" s="36"/>
      <c r="FR334" s="36"/>
      <c r="FS334" s="36"/>
    </row>
    <row r="335" spans="1:175" s="7" customFormat="1" ht="31.5" hidden="1">
      <c r="A335" s="24" t="s">
        <v>135</v>
      </c>
      <c r="B335" s="12" t="s">
        <v>214</v>
      </c>
      <c r="C335" s="12" t="s">
        <v>211</v>
      </c>
      <c r="D335" s="13" t="s">
        <v>592</v>
      </c>
      <c r="E335" s="13" t="s">
        <v>438</v>
      </c>
      <c r="F335" s="185">
        <f>SUM('не брать'!H300)</f>
        <v>0</v>
      </c>
      <c r="G335" s="185">
        <f>SUM('не брать'!I300)</f>
        <v>0</v>
      </c>
      <c r="H335" s="290" t="e">
        <f t="shared" si="8"/>
        <v>#DIV/0!</v>
      </c>
      <c r="I335" s="291">
        <f t="shared" si="9"/>
        <v>0</v>
      </c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6"/>
      <c r="FN335" s="36"/>
      <c r="FO335" s="36"/>
      <c r="FP335" s="36"/>
      <c r="FQ335" s="36"/>
      <c r="FR335" s="36"/>
      <c r="FS335" s="36"/>
    </row>
    <row r="336" spans="1:175" s="7" customFormat="1" ht="267.75" hidden="1">
      <c r="A336" s="24" t="s">
        <v>832</v>
      </c>
      <c r="B336" s="12" t="s">
        <v>214</v>
      </c>
      <c r="C336" s="12" t="s">
        <v>211</v>
      </c>
      <c r="D336" s="13" t="s">
        <v>374</v>
      </c>
      <c r="E336" s="13"/>
      <c r="F336" s="185">
        <f>SUM(F337)</f>
        <v>0</v>
      </c>
      <c r="G336" s="185">
        <f>SUM(G337)</f>
        <v>0</v>
      </c>
      <c r="H336" s="290" t="e">
        <f t="shared" ref="H336:H399" si="10">SUM(G336/F336*100)</f>
        <v>#DIV/0!</v>
      </c>
      <c r="I336" s="291">
        <f t="shared" ref="I336:I399" si="11">SUM(G336-F336)</f>
        <v>0</v>
      </c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6"/>
      <c r="FN336" s="36"/>
      <c r="FO336" s="36"/>
      <c r="FP336" s="36"/>
      <c r="FQ336" s="36"/>
      <c r="FR336" s="36"/>
      <c r="FS336" s="36"/>
    </row>
    <row r="337" spans="1:175" s="7" customFormat="1" hidden="1">
      <c r="A337" s="24" t="s">
        <v>439</v>
      </c>
      <c r="B337" s="12" t="s">
        <v>214</v>
      </c>
      <c r="C337" s="12" t="s">
        <v>211</v>
      </c>
      <c r="D337" s="13" t="s">
        <v>374</v>
      </c>
      <c r="E337" s="13" t="s">
        <v>344</v>
      </c>
      <c r="F337" s="185">
        <f>SUM('не брать'!H275+'не брать'!H666)</f>
        <v>0</v>
      </c>
      <c r="G337" s="185">
        <f>SUM('не брать'!I275+'не брать'!I666)</f>
        <v>0</v>
      </c>
      <c r="H337" s="290" t="e">
        <f t="shared" si="10"/>
        <v>#DIV/0!</v>
      </c>
      <c r="I337" s="291">
        <f t="shared" si="11"/>
        <v>0</v>
      </c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6"/>
      <c r="FN337" s="36"/>
      <c r="FO337" s="36"/>
      <c r="FP337" s="36"/>
      <c r="FQ337" s="36"/>
      <c r="FR337" s="36"/>
      <c r="FS337" s="36"/>
    </row>
    <row r="338" spans="1:175" s="7" customFormat="1" ht="252" hidden="1">
      <c r="A338" s="25" t="s">
        <v>707</v>
      </c>
      <c r="B338" s="12" t="s">
        <v>214</v>
      </c>
      <c r="C338" s="12" t="s">
        <v>211</v>
      </c>
      <c r="D338" s="13" t="s">
        <v>233</v>
      </c>
      <c r="E338" s="13"/>
      <c r="F338" s="185">
        <f>SUM(F339)</f>
        <v>0</v>
      </c>
      <c r="G338" s="185">
        <f>SUM(G339)</f>
        <v>0</v>
      </c>
      <c r="H338" s="290" t="e">
        <f t="shared" si="10"/>
        <v>#DIV/0!</v>
      </c>
      <c r="I338" s="291">
        <f t="shared" si="11"/>
        <v>0</v>
      </c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6"/>
      <c r="FN338" s="36"/>
      <c r="FO338" s="36"/>
      <c r="FP338" s="36"/>
      <c r="FQ338" s="36"/>
      <c r="FR338" s="36"/>
      <c r="FS338" s="36"/>
    </row>
    <row r="339" spans="1:175" s="7" customFormat="1" hidden="1">
      <c r="A339" s="25" t="s">
        <v>439</v>
      </c>
      <c r="B339" s="12" t="s">
        <v>214</v>
      </c>
      <c r="C339" s="12" t="s">
        <v>211</v>
      </c>
      <c r="D339" s="13" t="s">
        <v>233</v>
      </c>
      <c r="E339" s="13" t="s">
        <v>344</v>
      </c>
      <c r="F339" s="185">
        <f>SUM('не брать'!H277)</f>
        <v>0</v>
      </c>
      <c r="G339" s="185">
        <f>SUM('не брать'!I277)</f>
        <v>0</v>
      </c>
      <c r="H339" s="290" t="e">
        <f t="shared" si="10"/>
        <v>#DIV/0!</v>
      </c>
      <c r="I339" s="291">
        <f t="shared" si="11"/>
        <v>0</v>
      </c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6"/>
      <c r="FN339" s="36"/>
      <c r="FO339" s="36"/>
      <c r="FP339" s="36"/>
      <c r="FQ339" s="36"/>
      <c r="FR339" s="36"/>
      <c r="FS339" s="36"/>
    </row>
    <row r="340" spans="1:175" s="7" customFormat="1" ht="252" hidden="1">
      <c r="A340" s="24" t="s">
        <v>833</v>
      </c>
      <c r="B340" s="12" t="s">
        <v>214</v>
      </c>
      <c r="C340" s="12" t="s">
        <v>211</v>
      </c>
      <c r="D340" s="13" t="s">
        <v>320</v>
      </c>
      <c r="E340" s="13"/>
      <c r="F340" s="185">
        <f>SUM(F341+F344)</f>
        <v>0</v>
      </c>
      <c r="G340" s="185">
        <f>SUM(G341+G344)</f>
        <v>0</v>
      </c>
      <c r="H340" s="290" t="e">
        <f t="shared" si="10"/>
        <v>#DIV/0!</v>
      </c>
      <c r="I340" s="291">
        <f t="shared" si="11"/>
        <v>0</v>
      </c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6"/>
      <c r="FN340" s="36"/>
      <c r="FO340" s="36"/>
      <c r="FP340" s="36"/>
      <c r="FQ340" s="36"/>
      <c r="FR340" s="36"/>
      <c r="FS340" s="36"/>
    </row>
    <row r="341" spans="1:175" s="7" customFormat="1" ht="31.5" hidden="1">
      <c r="A341" s="23" t="s">
        <v>441</v>
      </c>
      <c r="B341" s="12" t="s">
        <v>214</v>
      </c>
      <c r="C341" s="12" t="s">
        <v>211</v>
      </c>
      <c r="D341" s="13" t="s">
        <v>320</v>
      </c>
      <c r="E341" s="13" t="s">
        <v>438</v>
      </c>
      <c r="F341" s="185">
        <f>SUM('не брать'!H306)</f>
        <v>0</v>
      </c>
      <c r="G341" s="185">
        <f>SUM('не брать'!I306)</f>
        <v>0</v>
      </c>
      <c r="H341" s="290" t="e">
        <f t="shared" si="10"/>
        <v>#DIV/0!</v>
      </c>
      <c r="I341" s="291">
        <f t="shared" si="11"/>
        <v>0</v>
      </c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6"/>
      <c r="FN341" s="36"/>
      <c r="FO341" s="36"/>
      <c r="FP341" s="36"/>
      <c r="FQ341" s="36"/>
      <c r="FR341" s="36"/>
      <c r="FS341" s="36"/>
    </row>
    <row r="342" spans="1:175" s="7" customFormat="1" ht="110.25" hidden="1">
      <c r="A342" s="24" t="s">
        <v>715</v>
      </c>
      <c r="B342" s="12" t="s">
        <v>214</v>
      </c>
      <c r="C342" s="12" t="s">
        <v>211</v>
      </c>
      <c r="D342" s="13" t="s">
        <v>279</v>
      </c>
      <c r="E342" s="13"/>
      <c r="F342" s="185">
        <f>SUM(F343)</f>
        <v>0</v>
      </c>
      <c r="G342" s="185">
        <f>SUM(G343)</f>
        <v>0</v>
      </c>
      <c r="H342" s="290" t="e">
        <f t="shared" si="10"/>
        <v>#DIV/0!</v>
      </c>
      <c r="I342" s="291">
        <f t="shared" si="11"/>
        <v>0</v>
      </c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6"/>
      <c r="FN342" s="36"/>
      <c r="FO342" s="36"/>
      <c r="FP342" s="36"/>
      <c r="FQ342" s="36"/>
      <c r="FR342" s="36"/>
      <c r="FS342" s="36"/>
    </row>
    <row r="343" spans="1:175" s="7" customFormat="1" hidden="1">
      <c r="A343" s="24" t="s">
        <v>439</v>
      </c>
      <c r="B343" s="12" t="s">
        <v>214</v>
      </c>
      <c r="C343" s="12" t="s">
        <v>211</v>
      </c>
      <c r="D343" s="13" t="s">
        <v>279</v>
      </c>
      <c r="E343" s="13" t="s">
        <v>344</v>
      </c>
      <c r="F343" s="185">
        <f>SUM('не брать'!H309)</f>
        <v>0</v>
      </c>
      <c r="G343" s="185">
        <f>SUM('не брать'!I309)</f>
        <v>0</v>
      </c>
      <c r="H343" s="290" t="e">
        <f t="shared" si="10"/>
        <v>#DIV/0!</v>
      </c>
      <c r="I343" s="291">
        <f t="shared" si="11"/>
        <v>0</v>
      </c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6"/>
      <c r="FN343" s="36"/>
      <c r="FO343" s="36"/>
      <c r="FP343" s="36"/>
      <c r="FQ343" s="36"/>
      <c r="FR343" s="36"/>
      <c r="FS343" s="36"/>
    </row>
    <row r="344" spans="1:175" s="7" customFormat="1" hidden="1">
      <c r="A344" s="23" t="s">
        <v>439</v>
      </c>
      <c r="B344" s="12" t="s">
        <v>214</v>
      </c>
      <c r="C344" s="12" t="s">
        <v>211</v>
      </c>
      <c r="D344" s="13" t="s">
        <v>320</v>
      </c>
      <c r="E344" s="13" t="s">
        <v>344</v>
      </c>
      <c r="F344" s="185">
        <f>SUM('не брать'!H307)</f>
        <v>0</v>
      </c>
      <c r="G344" s="185">
        <f>SUM('не брать'!I307)</f>
        <v>0</v>
      </c>
      <c r="H344" s="290" t="e">
        <f t="shared" si="10"/>
        <v>#DIV/0!</v>
      </c>
      <c r="I344" s="291">
        <f t="shared" si="11"/>
        <v>0</v>
      </c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6"/>
      <c r="FN344" s="36"/>
      <c r="FO344" s="36"/>
      <c r="FP344" s="36"/>
      <c r="FQ344" s="36"/>
      <c r="FR344" s="36"/>
      <c r="FS344" s="36"/>
    </row>
    <row r="345" spans="1:175" s="7" customFormat="1" ht="47.25">
      <c r="A345" s="24" t="s">
        <v>995</v>
      </c>
      <c r="B345" s="10" t="s">
        <v>214</v>
      </c>
      <c r="C345" s="10" t="s">
        <v>211</v>
      </c>
      <c r="D345" s="13" t="s">
        <v>369</v>
      </c>
      <c r="E345" s="13"/>
      <c r="F345" s="185">
        <f>SUM(F346)</f>
        <v>2000</v>
      </c>
      <c r="G345" s="185">
        <f>SUM(G346)</f>
        <v>1451.6</v>
      </c>
      <c r="H345" s="290">
        <f t="shared" si="10"/>
        <v>72.58</v>
      </c>
      <c r="I345" s="291">
        <f t="shared" si="11"/>
        <v>-548.40000000000009</v>
      </c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6"/>
      <c r="FN345" s="36"/>
      <c r="FO345" s="36"/>
      <c r="FP345" s="36"/>
      <c r="FQ345" s="36"/>
      <c r="FR345" s="36"/>
      <c r="FS345" s="36"/>
    </row>
    <row r="346" spans="1:175" s="7" customFormat="1">
      <c r="A346" s="23" t="s">
        <v>439</v>
      </c>
      <c r="B346" s="10" t="s">
        <v>214</v>
      </c>
      <c r="C346" s="10" t="s">
        <v>211</v>
      </c>
      <c r="D346" s="13" t="s">
        <v>369</v>
      </c>
      <c r="E346" s="13" t="s">
        <v>344</v>
      </c>
      <c r="F346" s="185">
        <f>SUM('не брать'!H311+'не брать'!H641)</f>
        <v>2000</v>
      </c>
      <c r="G346" s="185">
        <f>SUM('не брать'!I311+'не брать'!I641)</f>
        <v>1451.6</v>
      </c>
      <c r="H346" s="290">
        <f t="shared" si="10"/>
        <v>72.58</v>
      </c>
      <c r="I346" s="291">
        <f t="shared" si="11"/>
        <v>-548.40000000000009</v>
      </c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6"/>
      <c r="FN346" s="36"/>
      <c r="FO346" s="36"/>
      <c r="FP346" s="36"/>
      <c r="FQ346" s="36"/>
      <c r="FR346" s="36"/>
      <c r="FS346" s="36"/>
    </row>
    <row r="347" spans="1:175" s="7" customFormat="1" ht="204.75" hidden="1">
      <c r="A347" s="24" t="s">
        <v>717</v>
      </c>
      <c r="B347" s="12" t="s">
        <v>214</v>
      </c>
      <c r="C347" s="12" t="s">
        <v>211</v>
      </c>
      <c r="D347" s="13" t="s">
        <v>270</v>
      </c>
      <c r="E347" s="13"/>
      <c r="F347" s="185">
        <f>SUM(F348)</f>
        <v>0</v>
      </c>
      <c r="G347" s="185">
        <f>SUM(G348)</f>
        <v>0</v>
      </c>
      <c r="H347" s="290" t="e">
        <f t="shared" si="10"/>
        <v>#DIV/0!</v>
      </c>
      <c r="I347" s="291">
        <f t="shared" si="11"/>
        <v>0</v>
      </c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6"/>
      <c r="FN347" s="36"/>
      <c r="FO347" s="36"/>
      <c r="FP347" s="36"/>
      <c r="FQ347" s="36"/>
      <c r="FR347" s="36"/>
      <c r="FS347" s="36"/>
    </row>
    <row r="348" spans="1:175" s="7" customFormat="1" ht="31.5" hidden="1">
      <c r="A348" s="23" t="s">
        <v>441</v>
      </c>
      <c r="B348" s="12" t="s">
        <v>214</v>
      </c>
      <c r="C348" s="12" t="s">
        <v>211</v>
      </c>
      <c r="D348" s="13" t="s">
        <v>270</v>
      </c>
      <c r="E348" s="13" t="s">
        <v>438</v>
      </c>
      <c r="F348" s="185">
        <f>SUM('не брать'!H313)</f>
        <v>0</v>
      </c>
      <c r="G348" s="185">
        <f>SUM('не брать'!I313)</f>
        <v>0</v>
      </c>
      <c r="H348" s="290" t="e">
        <f t="shared" si="10"/>
        <v>#DIV/0!</v>
      </c>
      <c r="I348" s="291">
        <f t="shared" si="11"/>
        <v>0</v>
      </c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6"/>
      <c r="FN348" s="36"/>
      <c r="FO348" s="36"/>
      <c r="FP348" s="36"/>
      <c r="FQ348" s="36"/>
      <c r="FR348" s="36"/>
      <c r="FS348" s="36"/>
    </row>
    <row r="349" spans="1:175" s="7" customFormat="1" ht="47.25" hidden="1">
      <c r="A349" s="24" t="s">
        <v>532</v>
      </c>
      <c r="B349" s="10" t="s">
        <v>214</v>
      </c>
      <c r="C349" s="10" t="s">
        <v>211</v>
      </c>
      <c r="D349" s="10" t="s">
        <v>533</v>
      </c>
      <c r="E349" s="10"/>
      <c r="F349" s="185">
        <f>SUM(F350)</f>
        <v>0</v>
      </c>
      <c r="G349" s="185">
        <f>SUM(G350)</f>
        <v>0</v>
      </c>
      <c r="H349" s="290" t="e">
        <f t="shared" si="10"/>
        <v>#DIV/0!</v>
      </c>
      <c r="I349" s="291">
        <f t="shared" si="11"/>
        <v>0</v>
      </c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6"/>
      <c r="FN349" s="36"/>
      <c r="FO349" s="36"/>
      <c r="FP349" s="36"/>
      <c r="FQ349" s="36"/>
      <c r="FR349" s="36"/>
      <c r="FS349" s="36"/>
    </row>
    <row r="350" spans="1:175" s="7" customFormat="1" hidden="1">
      <c r="A350" s="24" t="s">
        <v>439</v>
      </c>
      <c r="B350" s="10" t="s">
        <v>214</v>
      </c>
      <c r="C350" s="10" t="s">
        <v>211</v>
      </c>
      <c r="D350" s="10" t="s">
        <v>533</v>
      </c>
      <c r="E350" s="10" t="s">
        <v>344</v>
      </c>
      <c r="F350" s="185"/>
      <c r="G350" s="185"/>
      <c r="H350" s="290" t="e">
        <f t="shared" si="10"/>
        <v>#DIV/0!</v>
      </c>
      <c r="I350" s="291">
        <f t="shared" si="11"/>
        <v>0</v>
      </c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6"/>
      <c r="FN350" s="36"/>
      <c r="FO350" s="36"/>
      <c r="FP350" s="36"/>
      <c r="FQ350" s="36"/>
      <c r="FR350" s="36"/>
      <c r="FS350" s="36"/>
    </row>
    <row r="351" spans="1:175" s="7" customFormat="1" ht="220.5">
      <c r="A351" s="94" t="s">
        <v>710</v>
      </c>
      <c r="B351" s="12" t="s">
        <v>214</v>
      </c>
      <c r="C351" s="12" t="s">
        <v>211</v>
      </c>
      <c r="D351" s="95" t="s">
        <v>544</v>
      </c>
      <c r="E351" s="95"/>
      <c r="F351" s="185">
        <f>SUM(F352:F354)</f>
        <v>21.2</v>
      </c>
      <c r="G351" s="185">
        <f>SUM(G352:G354)</f>
        <v>0</v>
      </c>
      <c r="H351" s="290">
        <f t="shared" si="10"/>
        <v>0</v>
      </c>
      <c r="I351" s="291">
        <f t="shared" si="11"/>
        <v>-21.2</v>
      </c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6"/>
      <c r="FN351" s="36"/>
      <c r="FO351" s="36"/>
      <c r="FP351" s="36"/>
      <c r="FQ351" s="36"/>
      <c r="FR351" s="36"/>
      <c r="FS351" s="36"/>
    </row>
    <row r="352" spans="1:175" s="7" customFormat="1" ht="31.5">
      <c r="A352" s="76" t="s">
        <v>135</v>
      </c>
      <c r="B352" s="12" t="s">
        <v>214</v>
      </c>
      <c r="C352" s="12" t="s">
        <v>211</v>
      </c>
      <c r="D352" s="95" t="s">
        <v>544</v>
      </c>
      <c r="E352" s="95" t="s">
        <v>438</v>
      </c>
      <c r="F352" s="185">
        <f>SUM('не брать'!H286)</f>
        <v>21.2</v>
      </c>
      <c r="G352" s="185">
        <f>SUM('не брать'!I286)</f>
        <v>0</v>
      </c>
      <c r="H352" s="290">
        <f t="shared" si="10"/>
        <v>0</v>
      </c>
      <c r="I352" s="291">
        <f t="shared" si="11"/>
        <v>-21.2</v>
      </c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6"/>
      <c r="FN352" s="36"/>
      <c r="FO352" s="36"/>
      <c r="FP352" s="36"/>
      <c r="FQ352" s="36"/>
      <c r="FR352" s="36"/>
      <c r="FS352" s="36"/>
    </row>
    <row r="353" spans="1:175" s="7" customFormat="1" ht="47.25" hidden="1">
      <c r="A353" s="75" t="s">
        <v>583</v>
      </c>
      <c r="B353" s="12" t="s">
        <v>214</v>
      </c>
      <c r="C353" s="12" t="s">
        <v>211</v>
      </c>
      <c r="D353" s="95" t="s">
        <v>544</v>
      </c>
      <c r="E353" s="95" t="s">
        <v>442</v>
      </c>
      <c r="F353" s="185">
        <f>SUM('не брать'!H287)</f>
        <v>0</v>
      </c>
      <c r="G353" s="185">
        <f>SUM('не брать'!I287)</f>
        <v>0</v>
      </c>
      <c r="H353" s="290" t="e">
        <f t="shared" si="10"/>
        <v>#DIV/0!</v>
      </c>
      <c r="I353" s="291">
        <f t="shared" si="11"/>
        <v>0</v>
      </c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6"/>
      <c r="FN353" s="36"/>
      <c r="FO353" s="36"/>
      <c r="FP353" s="36"/>
      <c r="FQ353" s="36"/>
      <c r="FR353" s="36"/>
      <c r="FS353" s="36"/>
    </row>
    <row r="354" spans="1:175" s="7" customFormat="1" hidden="1">
      <c r="A354" s="96" t="s">
        <v>439</v>
      </c>
      <c r="B354" s="12" t="s">
        <v>214</v>
      </c>
      <c r="C354" s="12" t="s">
        <v>211</v>
      </c>
      <c r="D354" s="95" t="s">
        <v>544</v>
      </c>
      <c r="E354" s="95" t="s">
        <v>344</v>
      </c>
      <c r="F354" s="185">
        <f>SUM('не брать'!H668+'не брать'!H288)</f>
        <v>0</v>
      </c>
      <c r="G354" s="185">
        <f>SUM('не брать'!I668+'не брать'!I288)</f>
        <v>0</v>
      </c>
      <c r="H354" s="290" t="e">
        <f t="shared" si="10"/>
        <v>#DIV/0!</v>
      </c>
      <c r="I354" s="291">
        <f t="shared" si="11"/>
        <v>0</v>
      </c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6"/>
      <c r="FN354" s="36"/>
      <c r="FO354" s="36"/>
      <c r="FP354" s="36"/>
      <c r="FQ354" s="36"/>
      <c r="FR354" s="36"/>
      <c r="FS354" s="36"/>
    </row>
    <row r="355" spans="1:175" s="7" customFormat="1" ht="78.75" hidden="1">
      <c r="A355" s="24" t="s">
        <v>563</v>
      </c>
      <c r="B355" s="12" t="s">
        <v>214</v>
      </c>
      <c r="C355" s="12" t="s">
        <v>211</v>
      </c>
      <c r="D355" s="13" t="s">
        <v>564</v>
      </c>
      <c r="E355" s="13"/>
      <c r="F355" s="185">
        <f>SUM(F356)</f>
        <v>0</v>
      </c>
      <c r="G355" s="185">
        <f>SUM(G356)</f>
        <v>0</v>
      </c>
      <c r="H355" s="290" t="e">
        <f t="shared" si="10"/>
        <v>#DIV/0!</v>
      </c>
      <c r="I355" s="291">
        <f t="shared" si="11"/>
        <v>0</v>
      </c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6"/>
      <c r="FN355" s="36"/>
      <c r="FO355" s="36"/>
      <c r="FP355" s="36"/>
      <c r="FQ355" s="36"/>
      <c r="FR355" s="36"/>
      <c r="FS355" s="36"/>
    </row>
    <row r="356" spans="1:175" s="7" customFormat="1" ht="31.5" hidden="1">
      <c r="A356" s="24" t="s">
        <v>135</v>
      </c>
      <c r="B356" s="12" t="s">
        <v>214</v>
      </c>
      <c r="C356" s="12" t="s">
        <v>211</v>
      </c>
      <c r="D356" s="13" t="s">
        <v>564</v>
      </c>
      <c r="E356" s="13" t="s">
        <v>247</v>
      </c>
      <c r="F356" s="185">
        <f>SUM('не брать'!H320)</f>
        <v>0</v>
      </c>
      <c r="G356" s="185">
        <f>SUM('не брать'!I320)</f>
        <v>0</v>
      </c>
      <c r="H356" s="290" t="e">
        <f t="shared" si="10"/>
        <v>#DIV/0!</v>
      </c>
      <c r="I356" s="291">
        <f t="shared" si="11"/>
        <v>0</v>
      </c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6"/>
      <c r="FN356" s="36"/>
      <c r="FO356" s="36"/>
      <c r="FP356" s="36"/>
      <c r="FQ356" s="36"/>
      <c r="FR356" s="36"/>
      <c r="FS356" s="36"/>
    </row>
    <row r="357" spans="1:175" s="7" customFormat="1" ht="78.75" hidden="1">
      <c r="A357" s="24" t="s">
        <v>565</v>
      </c>
      <c r="B357" s="12" t="s">
        <v>214</v>
      </c>
      <c r="C357" s="12" t="s">
        <v>211</v>
      </c>
      <c r="D357" s="13" t="s">
        <v>566</v>
      </c>
      <c r="E357" s="13"/>
      <c r="F357" s="185">
        <f>SUM(F358)</f>
        <v>0</v>
      </c>
      <c r="G357" s="185">
        <f>SUM(G358)</f>
        <v>0</v>
      </c>
      <c r="H357" s="290" t="e">
        <f t="shared" si="10"/>
        <v>#DIV/0!</v>
      </c>
      <c r="I357" s="291">
        <f t="shared" si="11"/>
        <v>0</v>
      </c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6"/>
      <c r="FN357" s="36"/>
      <c r="FO357" s="36"/>
      <c r="FP357" s="36"/>
      <c r="FQ357" s="36"/>
      <c r="FR357" s="36"/>
      <c r="FS357" s="36"/>
    </row>
    <row r="358" spans="1:175" s="7" customFormat="1" ht="31.5" hidden="1">
      <c r="A358" s="24" t="s">
        <v>135</v>
      </c>
      <c r="B358" s="12" t="s">
        <v>214</v>
      </c>
      <c r="C358" s="12" t="s">
        <v>211</v>
      </c>
      <c r="D358" s="13" t="s">
        <v>566</v>
      </c>
      <c r="E358" s="13" t="s">
        <v>247</v>
      </c>
      <c r="F358" s="185">
        <f>SUM('не брать'!H322)</f>
        <v>0</v>
      </c>
      <c r="G358" s="185">
        <f>SUM('не брать'!I322)</f>
        <v>0</v>
      </c>
      <c r="H358" s="290" t="e">
        <f t="shared" si="10"/>
        <v>#DIV/0!</v>
      </c>
      <c r="I358" s="291">
        <f t="shared" si="11"/>
        <v>0</v>
      </c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6"/>
      <c r="FN358" s="36"/>
      <c r="FO358" s="36"/>
      <c r="FP358" s="36"/>
      <c r="FQ358" s="36"/>
      <c r="FR358" s="36"/>
      <c r="FS358" s="36"/>
    </row>
    <row r="359" spans="1:175" s="7" customFormat="1" ht="47.25" hidden="1">
      <c r="A359" s="24" t="s">
        <v>543</v>
      </c>
      <c r="B359" s="12" t="s">
        <v>214</v>
      </c>
      <c r="C359" s="12" t="s">
        <v>211</v>
      </c>
      <c r="D359" s="13" t="s">
        <v>542</v>
      </c>
      <c r="E359" s="13"/>
      <c r="F359" s="185">
        <f>SUM(F360)</f>
        <v>0</v>
      </c>
      <c r="G359" s="185">
        <f>SUM(G360)</f>
        <v>0</v>
      </c>
      <c r="H359" s="290" t="e">
        <f t="shared" si="10"/>
        <v>#DIV/0!</v>
      </c>
      <c r="I359" s="291">
        <f t="shared" si="11"/>
        <v>0</v>
      </c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6"/>
      <c r="FN359" s="36"/>
      <c r="FO359" s="36"/>
      <c r="FP359" s="36"/>
      <c r="FQ359" s="36"/>
      <c r="FR359" s="36"/>
      <c r="FS359" s="36"/>
    </row>
    <row r="360" spans="1:175" s="7" customFormat="1" hidden="1">
      <c r="A360" s="23" t="s">
        <v>439</v>
      </c>
      <c r="B360" s="12" t="s">
        <v>214</v>
      </c>
      <c r="C360" s="12" t="s">
        <v>211</v>
      </c>
      <c r="D360" s="13" t="s">
        <v>542</v>
      </c>
      <c r="E360" s="13" t="s">
        <v>344</v>
      </c>
      <c r="F360" s="185">
        <f>SUM('не брать'!H670+'не брать'!H304)</f>
        <v>0</v>
      </c>
      <c r="G360" s="185">
        <f>SUM('не брать'!I670+'не брать'!I304)</f>
        <v>0</v>
      </c>
      <c r="H360" s="290" t="e">
        <f t="shared" si="10"/>
        <v>#DIV/0!</v>
      </c>
      <c r="I360" s="291">
        <f t="shared" si="11"/>
        <v>0</v>
      </c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6"/>
      <c r="FN360" s="36"/>
      <c r="FO360" s="36"/>
      <c r="FP360" s="36"/>
      <c r="FQ360" s="36"/>
      <c r="FR360" s="36"/>
      <c r="FS360" s="36"/>
    </row>
    <row r="361" spans="1:175" s="7" customFormat="1" ht="94.5" hidden="1">
      <c r="A361" s="25" t="s">
        <v>585</v>
      </c>
      <c r="B361" s="12" t="s">
        <v>214</v>
      </c>
      <c r="C361" s="12" t="s">
        <v>211</v>
      </c>
      <c r="D361" s="13" t="s">
        <v>586</v>
      </c>
      <c r="E361" s="10"/>
      <c r="F361" s="185">
        <f>SUM(F362)</f>
        <v>0</v>
      </c>
      <c r="G361" s="185">
        <f>SUM(G362)</f>
        <v>0</v>
      </c>
      <c r="H361" s="290" t="e">
        <f t="shared" si="10"/>
        <v>#DIV/0!</v>
      </c>
      <c r="I361" s="291">
        <f t="shared" si="11"/>
        <v>0</v>
      </c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6"/>
      <c r="FN361" s="36"/>
      <c r="FO361" s="36"/>
      <c r="FP361" s="36"/>
      <c r="FQ361" s="36"/>
      <c r="FR361" s="36"/>
      <c r="FS361" s="36"/>
    </row>
    <row r="362" spans="1:175" s="7" customFormat="1" ht="47.25" hidden="1">
      <c r="A362" s="23" t="s">
        <v>583</v>
      </c>
      <c r="B362" s="12" t="s">
        <v>214</v>
      </c>
      <c r="C362" s="12" t="s">
        <v>211</v>
      </c>
      <c r="D362" s="13" t="s">
        <v>586</v>
      </c>
      <c r="E362" s="10" t="s">
        <v>442</v>
      </c>
      <c r="F362" s="185">
        <f>SUM('не брать'!H269)</f>
        <v>0</v>
      </c>
      <c r="G362" s="185">
        <f>SUM('не брать'!I269)</f>
        <v>0</v>
      </c>
      <c r="H362" s="290" t="e">
        <f t="shared" si="10"/>
        <v>#DIV/0!</v>
      </c>
      <c r="I362" s="291">
        <f t="shared" si="11"/>
        <v>0</v>
      </c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6"/>
      <c r="FN362" s="36"/>
      <c r="FO362" s="36"/>
      <c r="FP362" s="36"/>
      <c r="FQ362" s="36"/>
      <c r="FR362" s="36"/>
      <c r="FS362" s="36"/>
    </row>
    <row r="363" spans="1:175" s="7" customFormat="1" ht="47.25" hidden="1">
      <c r="A363" s="23" t="s">
        <v>605</v>
      </c>
      <c r="B363" s="12" t="s">
        <v>214</v>
      </c>
      <c r="C363" s="12" t="s">
        <v>211</v>
      </c>
      <c r="D363" s="13" t="s">
        <v>606</v>
      </c>
      <c r="E363" s="13"/>
      <c r="F363" s="185">
        <f>SUM(F364)</f>
        <v>0</v>
      </c>
      <c r="G363" s="185">
        <f>SUM(G364)</f>
        <v>0</v>
      </c>
      <c r="H363" s="290" t="e">
        <f t="shared" si="10"/>
        <v>#DIV/0!</v>
      </c>
      <c r="I363" s="291">
        <f t="shared" si="11"/>
        <v>0</v>
      </c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6"/>
      <c r="FN363" s="36"/>
      <c r="FO363" s="36"/>
      <c r="FP363" s="36"/>
      <c r="FQ363" s="36"/>
      <c r="FR363" s="36"/>
      <c r="FS363" s="36"/>
    </row>
    <row r="364" spans="1:175" s="7" customFormat="1" hidden="1">
      <c r="A364" s="24" t="s">
        <v>321</v>
      </c>
      <c r="B364" s="12" t="s">
        <v>214</v>
      </c>
      <c r="C364" s="12" t="s">
        <v>211</v>
      </c>
      <c r="D364" s="13" t="s">
        <v>606</v>
      </c>
      <c r="E364" s="13" t="s">
        <v>199</v>
      </c>
      <c r="F364" s="185">
        <f>SUM('не брать'!H672)</f>
        <v>0</v>
      </c>
      <c r="G364" s="185">
        <f>SUM('не брать'!I672)</f>
        <v>0</v>
      </c>
      <c r="H364" s="290" t="e">
        <f t="shared" si="10"/>
        <v>#DIV/0!</v>
      </c>
      <c r="I364" s="291">
        <f t="shared" si="11"/>
        <v>0</v>
      </c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6"/>
      <c r="FN364" s="36"/>
      <c r="FO364" s="36"/>
      <c r="FP364" s="36"/>
      <c r="FQ364" s="36"/>
      <c r="FR364" s="36"/>
      <c r="FS364" s="36"/>
    </row>
    <row r="365" spans="1:175">
      <c r="A365" s="50" t="s">
        <v>376</v>
      </c>
      <c r="B365" s="14" t="s">
        <v>214</v>
      </c>
      <c r="C365" s="14" t="s">
        <v>212</v>
      </c>
      <c r="D365" s="15"/>
      <c r="E365" s="15"/>
      <c r="F365" s="253">
        <f>SUM(F366+F368+F370+F372+F382+F392+F384+F399+F378+F380+F397+F374+F376+F386+F395+F388+F390)</f>
        <v>28908.6</v>
      </c>
      <c r="G365" s="253">
        <f>SUM(G366+G368+G370+G372+G382+G392+G384+G399+G378+G380+G397+G374+G376+G386+G395+G388+G390)</f>
        <v>2598.6999999999998</v>
      </c>
      <c r="H365" s="290">
        <f t="shared" si="10"/>
        <v>8.9893664860975626</v>
      </c>
      <c r="I365" s="291">
        <f t="shared" si="11"/>
        <v>-26309.899999999998</v>
      </c>
    </row>
    <row r="366" spans="1:175">
      <c r="A366" s="204" t="s">
        <v>898</v>
      </c>
      <c r="B366" s="91" t="s">
        <v>214</v>
      </c>
      <c r="C366" s="91" t="s">
        <v>212</v>
      </c>
      <c r="D366" s="92" t="s">
        <v>904</v>
      </c>
      <c r="E366" s="92"/>
      <c r="F366" s="185">
        <f>SUM(F367)</f>
        <v>10000</v>
      </c>
      <c r="G366" s="185">
        <f>SUM(G367)</f>
        <v>2598.6999999999998</v>
      </c>
      <c r="H366" s="290">
        <f t="shared" si="10"/>
        <v>25.986999999999998</v>
      </c>
      <c r="I366" s="291">
        <f t="shared" si="11"/>
        <v>-7401.3</v>
      </c>
    </row>
    <row r="367" spans="1:175" ht="31.5">
      <c r="A367" s="205" t="s">
        <v>899</v>
      </c>
      <c r="B367" s="91" t="s">
        <v>214</v>
      </c>
      <c r="C367" s="91" t="s">
        <v>212</v>
      </c>
      <c r="D367" s="92" t="s">
        <v>904</v>
      </c>
      <c r="E367" s="92" t="s">
        <v>438</v>
      </c>
      <c r="F367" s="185">
        <f>SUM('не брать'!H325)</f>
        <v>10000</v>
      </c>
      <c r="G367" s="185">
        <f>SUM('не брать'!I325)</f>
        <v>2598.6999999999998</v>
      </c>
      <c r="H367" s="290">
        <f t="shared" si="10"/>
        <v>25.986999999999998</v>
      </c>
      <c r="I367" s="291">
        <f t="shared" si="11"/>
        <v>-7401.3</v>
      </c>
    </row>
    <row r="368" spans="1:175">
      <c r="A368" s="204" t="s">
        <v>900</v>
      </c>
      <c r="B368" s="91" t="s">
        <v>214</v>
      </c>
      <c r="C368" s="91" t="s">
        <v>212</v>
      </c>
      <c r="D368" s="92" t="s">
        <v>905</v>
      </c>
      <c r="E368" s="92"/>
      <c r="F368" s="185">
        <f>SUM(F369)</f>
        <v>1393</v>
      </c>
      <c r="G368" s="185">
        <f>SUM(G369)</f>
        <v>0</v>
      </c>
      <c r="H368" s="290">
        <f t="shared" si="10"/>
        <v>0</v>
      </c>
      <c r="I368" s="291">
        <f t="shared" si="11"/>
        <v>-1393</v>
      </c>
    </row>
    <row r="369" spans="1:175" ht="31.5">
      <c r="A369" s="205" t="s">
        <v>899</v>
      </c>
      <c r="B369" s="91" t="s">
        <v>214</v>
      </c>
      <c r="C369" s="91" t="s">
        <v>212</v>
      </c>
      <c r="D369" s="92" t="s">
        <v>905</v>
      </c>
      <c r="E369" s="92" t="s">
        <v>438</v>
      </c>
      <c r="F369" s="185">
        <f>SUM('не брать'!H327)</f>
        <v>1393</v>
      </c>
      <c r="G369" s="185">
        <f>SUM('не брать'!I327)</f>
        <v>0</v>
      </c>
      <c r="H369" s="290">
        <f t="shared" si="10"/>
        <v>0</v>
      </c>
      <c r="I369" s="291">
        <f t="shared" si="11"/>
        <v>-1393</v>
      </c>
    </row>
    <row r="370" spans="1:175" ht="31.5">
      <c r="A370" s="204" t="s">
        <v>901</v>
      </c>
      <c r="B370" s="91" t="s">
        <v>214</v>
      </c>
      <c r="C370" s="91" t="s">
        <v>212</v>
      </c>
      <c r="D370" s="92" t="s">
        <v>906</v>
      </c>
      <c r="E370" s="92"/>
      <c r="F370" s="185">
        <f>SUM(F371)</f>
        <v>900</v>
      </c>
      <c r="G370" s="185">
        <f>SUM(G371)</f>
        <v>0</v>
      </c>
      <c r="H370" s="290">
        <f t="shared" si="10"/>
        <v>0</v>
      </c>
      <c r="I370" s="291">
        <f t="shared" si="11"/>
        <v>-900</v>
      </c>
    </row>
    <row r="371" spans="1:175" ht="31.5">
      <c r="A371" s="205" t="s">
        <v>899</v>
      </c>
      <c r="B371" s="91" t="s">
        <v>214</v>
      </c>
      <c r="C371" s="91" t="s">
        <v>212</v>
      </c>
      <c r="D371" s="92" t="s">
        <v>906</v>
      </c>
      <c r="E371" s="92" t="s">
        <v>438</v>
      </c>
      <c r="F371" s="185">
        <f>SUM('не брать'!H329)</f>
        <v>900</v>
      </c>
      <c r="G371" s="185">
        <f>SUM('не брать'!I329)</f>
        <v>0</v>
      </c>
      <c r="H371" s="290">
        <f t="shared" si="10"/>
        <v>0</v>
      </c>
      <c r="I371" s="291">
        <f t="shared" si="11"/>
        <v>-900</v>
      </c>
    </row>
    <row r="372" spans="1:175" ht="47.25">
      <c r="A372" s="206" t="s">
        <v>902</v>
      </c>
      <c r="B372" s="91" t="s">
        <v>214</v>
      </c>
      <c r="C372" s="91" t="s">
        <v>212</v>
      </c>
      <c r="D372" s="92" t="s">
        <v>907</v>
      </c>
      <c r="E372" s="92"/>
      <c r="F372" s="185">
        <f>SUM(F373)</f>
        <v>8355</v>
      </c>
      <c r="G372" s="185">
        <f>SUM(G373)</f>
        <v>0</v>
      </c>
      <c r="H372" s="290">
        <f t="shared" si="10"/>
        <v>0</v>
      </c>
      <c r="I372" s="291">
        <f t="shared" si="11"/>
        <v>-8355</v>
      </c>
    </row>
    <row r="373" spans="1:175" ht="31.5">
      <c r="A373" s="207" t="s">
        <v>899</v>
      </c>
      <c r="B373" s="91" t="s">
        <v>214</v>
      </c>
      <c r="C373" s="91" t="s">
        <v>212</v>
      </c>
      <c r="D373" s="92" t="s">
        <v>907</v>
      </c>
      <c r="E373" s="92" t="s">
        <v>438</v>
      </c>
      <c r="F373" s="185">
        <f>SUM('не брать'!H331)</f>
        <v>8355</v>
      </c>
      <c r="G373" s="185">
        <f>SUM('не брать'!I331)</f>
        <v>0</v>
      </c>
      <c r="H373" s="290">
        <f t="shared" si="10"/>
        <v>0</v>
      </c>
      <c r="I373" s="291">
        <f t="shared" si="11"/>
        <v>-8355</v>
      </c>
    </row>
    <row r="374" spans="1:175" ht="47.25">
      <c r="A374" s="209" t="s">
        <v>1042</v>
      </c>
      <c r="B374" s="91" t="s">
        <v>214</v>
      </c>
      <c r="C374" s="91" t="s">
        <v>212</v>
      </c>
      <c r="D374" s="92" t="s">
        <v>909</v>
      </c>
      <c r="E374" s="92"/>
      <c r="F374" s="185">
        <f>SUM(F375)</f>
        <v>400</v>
      </c>
      <c r="G374" s="185">
        <f>SUM(G375)</f>
        <v>0</v>
      </c>
      <c r="H374" s="290">
        <f t="shared" si="10"/>
        <v>0</v>
      </c>
      <c r="I374" s="291">
        <f t="shared" si="11"/>
        <v>-400</v>
      </c>
    </row>
    <row r="375" spans="1:175" ht="31.5">
      <c r="A375" s="207" t="s">
        <v>899</v>
      </c>
      <c r="B375" s="91" t="s">
        <v>214</v>
      </c>
      <c r="C375" s="91" t="s">
        <v>212</v>
      </c>
      <c r="D375" s="92" t="s">
        <v>909</v>
      </c>
      <c r="E375" s="92" t="s">
        <v>438</v>
      </c>
      <c r="F375" s="185">
        <f>SUM('не брать'!H333)</f>
        <v>400</v>
      </c>
      <c r="G375" s="185">
        <f>SUM('не брать'!I333)</f>
        <v>0</v>
      </c>
      <c r="H375" s="290">
        <f t="shared" si="10"/>
        <v>0</v>
      </c>
      <c r="I375" s="291">
        <f t="shared" si="11"/>
        <v>-400</v>
      </c>
    </row>
    <row r="376" spans="1:175" ht="63">
      <c r="A376" s="209" t="s">
        <v>1043</v>
      </c>
      <c r="B376" s="91" t="s">
        <v>214</v>
      </c>
      <c r="C376" s="91" t="s">
        <v>212</v>
      </c>
      <c r="D376" s="92" t="s">
        <v>910</v>
      </c>
      <c r="E376" s="92"/>
      <c r="F376" s="185">
        <f>SUM(F377)</f>
        <v>21.1</v>
      </c>
      <c r="G376" s="185">
        <f>SUM(G377)</f>
        <v>0</v>
      </c>
      <c r="H376" s="290">
        <f t="shared" si="10"/>
        <v>0</v>
      </c>
      <c r="I376" s="291">
        <f t="shared" si="11"/>
        <v>-21.1</v>
      </c>
    </row>
    <row r="377" spans="1:175" ht="31.5">
      <c r="A377" s="207" t="s">
        <v>899</v>
      </c>
      <c r="B377" s="91" t="s">
        <v>214</v>
      </c>
      <c r="C377" s="91" t="s">
        <v>212</v>
      </c>
      <c r="D377" s="92" t="s">
        <v>910</v>
      </c>
      <c r="E377" s="92" t="s">
        <v>438</v>
      </c>
      <c r="F377" s="185">
        <f>SUM('не брать'!H335)</f>
        <v>21.1</v>
      </c>
      <c r="G377" s="185">
        <f>SUM('не брать'!I335)</f>
        <v>0</v>
      </c>
      <c r="H377" s="290">
        <f t="shared" si="10"/>
        <v>0</v>
      </c>
      <c r="I377" s="291">
        <f t="shared" si="11"/>
        <v>-21.1</v>
      </c>
    </row>
    <row r="378" spans="1:175" ht="47.25" hidden="1">
      <c r="A378" s="24" t="s">
        <v>517</v>
      </c>
      <c r="B378" s="12" t="s">
        <v>214</v>
      </c>
      <c r="C378" s="12" t="s">
        <v>212</v>
      </c>
      <c r="D378" s="13" t="s">
        <v>518</v>
      </c>
      <c r="E378" s="15"/>
      <c r="F378" s="185">
        <f>SUM(F379)</f>
        <v>0</v>
      </c>
      <c r="G378" s="185">
        <f>SUM(G379)</f>
        <v>0</v>
      </c>
      <c r="H378" s="290" t="e">
        <f t="shared" si="10"/>
        <v>#DIV/0!</v>
      </c>
      <c r="I378" s="291">
        <f t="shared" si="11"/>
        <v>0</v>
      </c>
    </row>
    <row r="379" spans="1:175" hidden="1">
      <c r="A379" s="24" t="s">
        <v>321</v>
      </c>
      <c r="B379" s="12" t="s">
        <v>214</v>
      </c>
      <c r="C379" s="12" t="s">
        <v>212</v>
      </c>
      <c r="D379" s="13" t="s">
        <v>518</v>
      </c>
      <c r="E379" s="13" t="s">
        <v>199</v>
      </c>
      <c r="F379" s="185">
        <f>SUM('не брать'!H675)</f>
        <v>0</v>
      </c>
      <c r="G379" s="185">
        <f>SUM('не брать'!I675)</f>
        <v>0</v>
      </c>
      <c r="H379" s="290" t="e">
        <f t="shared" si="10"/>
        <v>#DIV/0!</v>
      </c>
      <c r="I379" s="291">
        <f t="shared" si="11"/>
        <v>0</v>
      </c>
    </row>
    <row r="380" spans="1:175" ht="78.75" hidden="1">
      <c r="A380" s="24" t="s">
        <v>932</v>
      </c>
      <c r="B380" s="12" t="s">
        <v>214</v>
      </c>
      <c r="C380" s="12" t="s">
        <v>212</v>
      </c>
      <c r="D380" s="13" t="s">
        <v>547</v>
      </c>
      <c r="E380" s="13"/>
      <c r="F380" s="185">
        <f>SUM(F381)</f>
        <v>0</v>
      </c>
      <c r="G380" s="185">
        <f>SUM(G381)</f>
        <v>0</v>
      </c>
      <c r="H380" s="290" t="e">
        <f t="shared" si="10"/>
        <v>#DIV/0!</v>
      </c>
      <c r="I380" s="291">
        <f t="shared" si="11"/>
        <v>0</v>
      </c>
    </row>
    <row r="381" spans="1:175" ht="31.5" hidden="1">
      <c r="A381" s="75" t="s">
        <v>135</v>
      </c>
      <c r="B381" s="12" t="s">
        <v>214</v>
      </c>
      <c r="C381" s="12" t="s">
        <v>212</v>
      </c>
      <c r="D381" s="13" t="s">
        <v>547</v>
      </c>
      <c r="E381" s="13" t="s">
        <v>438</v>
      </c>
      <c r="F381" s="185">
        <f>SUM('не брать'!H345)</f>
        <v>0</v>
      </c>
      <c r="G381" s="185">
        <f>SUM('не брать'!I345)</f>
        <v>0</v>
      </c>
      <c r="H381" s="290" t="e">
        <f t="shared" si="10"/>
        <v>#DIV/0!</v>
      </c>
      <c r="I381" s="291">
        <f t="shared" si="11"/>
        <v>0</v>
      </c>
    </row>
    <row r="382" spans="1:175" s="7" customFormat="1" ht="94.5">
      <c r="A382" s="24" t="s">
        <v>996</v>
      </c>
      <c r="B382" s="12" t="s">
        <v>214</v>
      </c>
      <c r="C382" s="12" t="s">
        <v>212</v>
      </c>
      <c r="D382" s="56" t="s">
        <v>384</v>
      </c>
      <c r="E382" s="13"/>
      <c r="F382" s="185">
        <f>SUM(F383)</f>
        <v>400</v>
      </c>
      <c r="G382" s="185">
        <f>SUM(G383)</f>
        <v>0</v>
      </c>
      <c r="H382" s="290">
        <f t="shared" si="10"/>
        <v>0</v>
      </c>
      <c r="I382" s="291">
        <f t="shared" si="11"/>
        <v>-400</v>
      </c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6"/>
      <c r="FN382" s="36"/>
      <c r="FO382" s="36"/>
      <c r="FP382" s="36"/>
      <c r="FQ382" s="36"/>
      <c r="FR382" s="36"/>
      <c r="FS382" s="36"/>
    </row>
    <row r="383" spans="1:175" s="7" customFormat="1" ht="31.5">
      <c r="A383" s="75" t="s">
        <v>135</v>
      </c>
      <c r="B383" s="12" t="s">
        <v>214</v>
      </c>
      <c r="C383" s="12" t="s">
        <v>212</v>
      </c>
      <c r="D383" s="56" t="s">
        <v>384</v>
      </c>
      <c r="E383" s="13" t="s">
        <v>438</v>
      </c>
      <c r="F383" s="185">
        <f>SUM('не брать'!H337)</f>
        <v>400</v>
      </c>
      <c r="G383" s="185">
        <f>SUM('не брать'!I337)</f>
        <v>0</v>
      </c>
      <c r="H383" s="290">
        <f t="shared" si="10"/>
        <v>0</v>
      </c>
      <c r="I383" s="291">
        <f t="shared" si="11"/>
        <v>-400</v>
      </c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6"/>
      <c r="FN383" s="36"/>
      <c r="FO383" s="36"/>
      <c r="FP383" s="36"/>
      <c r="FQ383" s="36"/>
      <c r="FR383" s="36"/>
      <c r="FS383" s="36"/>
    </row>
    <row r="384" spans="1:175" s="7" customFormat="1" ht="220.5" hidden="1">
      <c r="A384" s="24" t="s">
        <v>770</v>
      </c>
      <c r="B384" s="12" t="s">
        <v>214</v>
      </c>
      <c r="C384" s="12" t="s">
        <v>212</v>
      </c>
      <c r="D384" s="56" t="s">
        <v>463</v>
      </c>
      <c r="E384" s="13"/>
      <c r="F384" s="185">
        <f>SUM(F385)</f>
        <v>0</v>
      </c>
      <c r="G384" s="185">
        <f>SUM(G385)</f>
        <v>0</v>
      </c>
      <c r="H384" s="290" t="e">
        <f t="shared" si="10"/>
        <v>#DIV/0!</v>
      </c>
      <c r="I384" s="291">
        <f t="shared" si="11"/>
        <v>0</v>
      </c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6"/>
      <c r="FN384" s="36"/>
      <c r="FO384" s="36"/>
      <c r="FP384" s="36"/>
      <c r="FQ384" s="36"/>
      <c r="FR384" s="36"/>
      <c r="FS384" s="36"/>
    </row>
    <row r="385" spans="1:175" s="7" customFormat="1" hidden="1">
      <c r="A385" s="24" t="s">
        <v>321</v>
      </c>
      <c r="B385" s="12" t="s">
        <v>214</v>
      </c>
      <c r="C385" s="12" t="s">
        <v>212</v>
      </c>
      <c r="D385" s="56" t="s">
        <v>463</v>
      </c>
      <c r="E385" s="13" t="s">
        <v>199</v>
      </c>
      <c r="F385" s="185">
        <f>SUM('не брать'!H679)</f>
        <v>0</v>
      </c>
      <c r="G385" s="185">
        <f>SUM('не брать'!I679)</f>
        <v>0</v>
      </c>
      <c r="H385" s="290" t="e">
        <f t="shared" si="10"/>
        <v>#DIV/0!</v>
      </c>
      <c r="I385" s="291">
        <f t="shared" si="11"/>
        <v>0</v>
      </c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6"/>
      <c r="FN385" s="36"/>
      <c r="FO385" s="36"/>
      <c r="FP385" s="36"/>
      <c r="FQ385" s="36"/>
      <c r="FR385" s="36"/>
      <c r="FS385" s="36"/>
    </row>
    <row r="386" spans="1:175" s="7" customFormat="1" ht="110.25">
      <c r="A386" s="76" t="s">
        <v>912</v>
      </c>
      <c r="B386" s="91" t="s">
        <v>214</v>
      </c>
      <c r="C386" s="91" t="s">
        <v>212</v>
      </c>
      <c r="D386" s="92" t="s">
        <v>913</v>
      </c>
      <c r="E386" s="92"/>
      <c r="F386" s="185">
        <f>SUM(F387)</f>
        <v>400</v>
      </c>
      <c r="G386" s="185">
        <f>SUM(G387)</f>
        <v>0</v>
      </c>
      <c r="H386" s="290">
        <f t="shared" si="10"/>
        <v>0</v>
      </c>
      <c r="I386" s="291">
        <f t="shared" si="11"/>
        <v>-400</v>
      </c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6"/>
      <c r="FN386" s="36"/>
      <c r="FO386" s="36"/>
      <c r="FP386" s="36"/>
      <c r="FQ386" s="36"/>
      <c r="FR386" s="36"/>
      <c r="FS386" s="36"/>
    </row>
    <row r="387" spans="1:175" s="7" customFormat="1" ht="31.5">
      <c r="A387" s="207" t="s">
        <v>899</v>
      </c>
      <c r="B387" s="91" t="s">
        <v>214</v>
      </c>
      <c r="C387" s="91" t="s">
        <v>212</v>
      </c>
      <c r="D387" s="92" t="s">
        <v>913</v>
      </c>
      <c r="E387" s="92" t="s">
        <v>438</v>
      </c>
      <c r="F387" s="185">
        <f>SUM('не брать'!H339)</f>
        <v>400</v>
      </c>
      <c r="G387" s="185">
        <f>SUM('не брать'!I339)</f>
        <v>0</v>
      </c>
      <c r="H387" s="290">
        <f t="shared" si="10"/>
        <v>0</v>
      </c>
      <c r="I387" s="291">
        <f t="shared" si="11"/>
        <v>-400</v>
      </c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6"/>
      <c r="FN387" s="36"/>
      <c r="FO387" s="36"/>
      <c r="FP387" s="36"/>
      <c r="FQ387" s="36"/>
      <c r="FR387" s="36"/>
      <c r="FS387" s="36"/>
    </row>
    <row r="388" spans="1:175" s="7" customFormat="1" ht="31.5">
      <c r="A388" s="209" t="s">
        <v>1056</v>
      </c>
      <c r="B388" s="91" t="s">
        <v>214</v>
      </c>
      <c r="C388" s="91" t="s">
        <v>212</v>
      </c>
      <c r="D388" s="92" t="s">
        <v>1058</v>
      </c>
      <c r="E388" s="92"/>
      <c r="F388" s="185">
        <f>SUM(F389)</f>
        <v>669.5</v>
      </c>
      <c r="G388" s="185">
        <f>SUM(G389)</f>
        <v>0</v>
      </c>
      <c r="H388" s="290">
        <f t="shared" si="10"/>
        <v>0</v>
      </c>
      <c r="I388" s="291">
        <f t="shared" si="11"/>
        <v>-669.5</v>
      </c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6"/>
      <c r="FN388" s="36"/>
      <c r="FO388" s="36"/>
      <c r="FP388" s="36"/>
      <c r="FQ388" s="36"/>
      <c r="FR388" s="36"/>
      <c r="FS388" s="36"/>
    </row>
    <row r="389" spans="1:175" s="7" customFormat="1" ht="31.5">
      <c r="A389" s="207" t="s">
        <v>899</v>
      </c>
      <c r="B389" s="91" t="s">
        <v>214</v>
      </c>
      <c r="C389" s="91" t="s">
        <v>212</v>
      </c>
      <c r="D389" s="92" t="s">
        <v>1058</v>
      </c>
      <c r="E389" s="92" t="s">
        <v>438</v>
      </c>
      <c r="F389" s="185">
        <f>SUM('не брать'!H341)</f>
        <v>669.5</v>
      </c>
      <c r="G389" s="185">
        <f>SUM('не брать'!I341)</f>
        <v>0</v>
      </c>
      <c r="H389" s="290">
        <f t="shared" si="10"/>
        <v>0</v>
      </c>
      <c r="I389" s="291">
        <f t="shared" si="11"/>
        <v>-669.5</v>
      </c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6"/>
      <c r="FN389" s="36"/>
      <c r="FO389" s="36"/>
      <c r="FP389" s="36"/>
      <c r="FQ389" s="36"/>
      <c r="FR389" s="36"/>
      <c r="FS389" s="36"/>
    </row>
    <row r="390" spans="1:175" s="7" customFormat="1" ht="47.25">
      <c r="A390" s="209" t="s">
        <v>1057</v>
      </c>
      <c r="B390" s="91" t="s">
        <v>214</v>
      </c>
      <c r="C390" s="91" t="s">
        <v>212</v>
      </c>
      <c r="D390" s="92" t="s">
        <v>1059</v>
      </c>
      <c r="E390" s="92"/>
      <c r="F390" s="185">
        <f>SUM(F391)</f>
        <v>445</v>
      </c>
      <c r="G390" s="185">
        <f>SUM(G391)</f>
        <v>0</v>
      </c>
      <c r="H390" s="290">
        <f t="shared" si="10"/>
        <v>0</v>
      </c>
      <c r="I390" s="291">
        <f t="shared" si="11"/>
        <v>-445</v>
      </c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6"/>
      <c r="FN390" s="36"/>
      <c r="FO390" s="36"/>
      <c r="FP390" s="36"/>
      <c r="FQ390" s="36"/>
      <c r="FR390" s="36"/>
      <c r="FS390" s="36"/>
    </row>
    <row r="391" spans="1:175" s="7" customFormat="1" ht="31.5">
      <c r="A391" s="207" t="s">
        <v>899</v>
      </c>
      <c r="B391" s="91" t="s">
        <v>214</v>
      </c>
      <c r="C391" s="91" t="s">
        <v>212</v>
      </c>
      <c r="D391" s="92" t="s">
        <v>1059</v>
      </c>
      <c r="E391" s="92" t="s">
        <v>438</v>
      </c>
      <c r="F391" s="185">
        <f>SUM('не брать'!H343)</f>
        <v>445</v>
      </c>
      <c r="G391" s="185">
        <f>SUM('не брать'!I343)</f>
        <v>0</v>
      </c>
      <c r="H391" s="290">
        <f t="shared" si="10"/>
        <v>0</v>
      </c>
      <c r="I391" s="291">
        <f t="shared" si="11"/>
        <v>-445</v>
      </c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6"/>
      <c r="FN391" s="36"/>
      <c r="FO391" s="36"/>
      <c r="FP391" s="36"/>
      <c r="FQ391" s="36"/>
      <c r="FR391" s="36"/>
      <c r="FS391" s="36"/>
    </row>
    <row r="392" spans="1:175" s="7" customFormat="1" ht="47.25">
      <c r="A392" s="23" t="s">
        <v>1046</v>
      </c>
      <c r="B392" s="12" t="s">
        <v>214</v>
      </c>
      <c r="C392" s="12" t="s">
        <v>212</v>
      </c>
      <c r="D392" s="61" t="s">
        <v>640</v>
      </c>
      <c r="E392" s="13"/>
      <c r="F392" s="185">
        <f>SUM(F393:F394)</f>
        <v>1884.6</v>
      </c>
      <c r="G392" s="185">
        <f>SUM(G393:G394)</f>
        <v>0</v>
      </c>
      <c r="H392" s="290">
        <f t="shared" si="10"/>
        <v>0</v>
      </c>
      <c r="I392" s="291">
        <f t="shared" si="11"/>
        <v>-1884.6</v>
      </c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6"/>
      <c r="FN392" s="36"/>
      <c r="FO392" s="36"/>
      <c r="FP392" s="36"/>
      <c r="FQ392" s="36"/>
      <c r="FR392" s="36"/>
      <c r="FS392" s="36"/>
    </row>
    <row r="393" spans="1:175" s="7" customFormat="1" ht="31.5">
      <c r="A393" s="23" t="s">
        <v>441</v>
      </c>
      <c r="B393" s="12" t="s">
        <v>214</v>
      </c>
      <c r="C393" s="12" t="s">
        <v>212</v>
      </c>
      <c r="D393" s="61" t="s">
        <v>640</v>
      </c>
      <c r="E393" s="13" t="s">
        <v>438</v>
      </c>
      <c r="F393" s="185">
        <f>SUM('не брать'!H349)</f>
        <v>1884.6</v>
      </c>
      <c r="G393" s="185">
        <f>SUM('не брать'!I349)</f>
        <v>0</v>
      </c>
      <c r="H393" s="290">
        <f t="shared" si="10"/>
        <v>0</v>
      </c>
      <c r="I393" s="291">
        <f t="shared" si="11"/>
        <v>-1884.6</v>
      </c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6"/>
      <c r="FN393" s="36"/>
      <c r="FO393" s="36"/>
      <c r="FP393" s="36"/>
      <c r="FQ393" s="36"/>
      <c r="FR393" s="36"/>
      <c r="FS393" s="36"/>
    </row>
    <row r="394" spans="1:175" s="7" customFormat="1" hidden="1">
      <c r="A394" s="24" t="s">
        <v>321</v>
      </c>
      <c r="B394" s="12" t="s">
        <v>214</v>
      </c>
      <c r="C394" s="12" t="s">
        <v>212</v>
      </c>
      <c r="D394" s="61" t="s">
        <v>640</v>
      </c>
      <c r="E394" s="13" t="s">
        <v>199</v>
      </c>
      <c r="F394" s="185">
        <f>SUM('не брать'!H681)</f>
        <v>0</v>
      </c>
      <c r="G394" s="185">
        <f>SUM('не брать'!I681)</f>
        <v>0</v>
      </c>
      <c r="H394" s="290" t="e">
        <f t="shared" si="10"/>
        <v>#DIV/0!</v>
      </c>
      <c r="I394" s="291">
        <f t="shared" si="11"/>
        <v>0</v>
      </c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6"/>
      <c r="FN394" s="36"/>
      <c r="FO394" s="36"/>
      <c r="FP394" s="36"/>
      <c r="FQ394" s="36"/>
      <c r="FR394" s="36"/>
      <c r="FS394" s="36"/>
    </row>
    <row r="395" spans="1:175" s="7" customFormat="1" ht="63">
      <c r="A395" s="75" t="s">
        <v>1032</v>
      </c>
      <c r="B395" s="91" t="s">
        <v>214</v>
      </c>
      <c r="C395" s="91" t="s">
        <v>212</v>
      </c>
      <c r="D395" s="92" t="s">
        <v>1055</v>
      </c>
      <c r="E395" s="92"/>
      <c r="F395" s="185">
        <f>SUM(F396)</f>
        <v>4040.4</v>
      </c>
      <c r="G395" s="185">
        <f>SUM(G396)</f>
        <v>0</v>
      </c>
      <c r="H395" s="290">
        <f t="shared" si="10"/>
        <v>0</v>
      </c>
      <c r="I395" s="291">
        <f t="shared" si="11"/>
        <v>-4040.4</v>
      </c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6"/>
      <c r="FN395" s="36"/>
      <c r="FO395" s="36"/>
      <c r="FP395" s="36"/>
      <c r="FQ395" s="36"/>
      <c r="FR395" s="36"/>
      <c r="FS395" s="36"/>
    </row>
    <row r="396" spans="1:175" s="7" customFormat="1" ht="31.5">
      <c r="A396" s="75" t="s">
        <v>135</v>
      </c>
      <c r="B396" s="91" t="s">
        <v>214</v>
      </c>
      <c r="C396" s="91" t="s">
        <v>212</v>
      </c>
      <c r="D396" s="92" t="s">
        <v>1055</v>
      </c>
      <c r="E396" s="92" t="s">
        <v>438</v>
      </c>
      <c r="F396" s="185">
        <f>SUM('не брать'!H347)</f>
        <v>4040.4</v>
      </c>
      <c r="G396" s="185">
        <f>SUM('не брать'!I347)</f>
        <v>0</v>
      </c>
      <c r="H396" s="290">
        <f t="shared" si="10"/>
        <v>0</v>
      </c>
      <c r="I396" s="291">
        <f t="shared" si="11"/>
        <v>-4040.4</v>
      </c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6"/>
      <c r="FN396" s="36"/>
      <c r="FO396" s="36"/>
      <c r="FP396" s="36"/>
      <c r="FQ396" s="36"/>
      <c r="FR396" s="36"/>
      <c r="FS396" s="36"/>
    </row>
    <row r="397" spans="1:175" s="7" customFormat="1" ht="94.5" hidden="1">
      <c r="A397" s="24" t="s">
        <v>561</v>
      </c>
      <c r="B397" s="12" t="s">
        <v>214</v>
      </c>
      <c r="C397" s="12" t="s">
        <v>212</v>
      </c>
      <c r="D397" s="12" t="s">
        <v>562</v>
      </c>
      <c r="E397" s="13"/>
      <c r="F397" s="185">
        <f>SUM(F398)</f>
        <v>0</v>
      </c>
      <c r="G397" s="185">
        <f>SUM(G398)</f>
        <v>0</v>
      </c>
      <c r="H397" s="290" t="e">
        <f t="shared" si="10"/>
        <v>#DIV/0!</v>
      </c>
      <c r="I397" s="291">
        <f t="shared" si="11"/>
        <v>0</v>
      </c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6"/>
      <c r="FN397" s="36"/>
      <c r="FO397" s="36"/>
      <c r="FP397" s="36"/>
      <c r="FQ397" s="36"/>
      <c r="FR397" s="36"/>
      <c r="FS397" s="36"/>
    </row>
    <row r="398" spans="1:175" s="7" customFormat="1" hidden="1">
      <c r="A398" s="24" t="s">
        <v>321</v>
      </c>
      <c r="B398" s="12" t="s">
        <v>214</v>
      </c>
      <c r="C398" s="12" t="s">
        <v>212</v>
      </c>
      <c r="D398" s="12" t="s">
        <v>562</v>
      </c>
      <c r="E398" s="13" t="s">
        <v>199</v>
      </c>
      <c r="F398" s="185">
        <f>SUM('не брать'!H683)</f>
        <v>0</v>
      </c>
      <c r="G398" s="185">
        <f>SUM('не брать'!I683)</f>
        <v>0</v>
      </c>
      <c r="H398" s="290" t="e">
        <f t="shared" si="10"/>
        <v>#DIV/0!</v>
      </c>
      <c r="I398" s="291">
        <f t="shared" si="11"/>
        <v>0</v>
      </c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6"/>
      <c r="FN398" s="36"/>
      <c r="FO398" s="36"/>
      <c r="FP398" s="36"/>
      <c r="FQ398" s="36"/>
      <c r="FR398" s="36"/>
      <c r="FS398" s="36"/>
    </row>
    <row r="399" spans="1:175" s="7" customFormat="1" ht="60.75" hidden="1" customHeight="1">
      <c r="A399" s="24" t="s">
        <v>515</v>
      </c>
      <c r="B399" s="12" t="s">
        <v>214</v>
      </c>
      <c r="C399" s="12" t="s">
        <v>212</v>
      </c>
      <c r="D399" s="61" t="s">
        <v>516</v>
      </c>
      <c r="E399" s="13"/>
      <c r="F399" s="185">
        <f>SUM(F400)</f>
        <v>0</v>
      </c>
      <c r="G399" s="185">
        <f>SUM(G400)</f>
        <v>0</v>
      </c>
      <c r="H399" s="290" t="e">
        <f t="shared" si="10"/>
        <v>#DIV/0!</v>
      </c>
      <c r="I399" s="291">
        <f t="shared" si="11"/>
        <v>0</v>
      </c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6"/>
      <c r="FN399" s="36"/>
      <c r="FO399" s="36"/>
      <c r="FP399" s="36"/>
      <c r="FQ399" s="36"/>
      <c r="FR399" s="36"/>
      <c r="FS399" s="36"/>
    </row>
    <row r="400" spans="1:175" s="7" customFormat="1" hidden="1">
      <c r="A400" s="24" t="s">
        <v>321</v>
      </c>
      <c r="B400" s="12" t="s">
        <v>214</v>
      </c>
      <c r="C400" s="12" t="s">
        <v>212</v>
      </c>
      <c r="D400" s="61" t="s">
        <v>516</v>
      </c>
      <c r="E400" s="13" t="s">
        <v>199</v>
      </c>
      <c r="F400" s="185">
        <f>SUM('не брать'!H685)</f>
        <v>0</v>
      </c>
      <c r="G400" s="185">
        <f>SUM('не брать'!I685)</f>
        <v>0</v>
      </c>
      <c r="H400" s="290" t="e">
        <f t="shared" ref="H400:H463" si="12">SUM(G400/F400*100)</f>
        <v>#DIV/0!</v>
      </c>
      <c r="I400" s="291">
        <f t="shared" ref="I400:I463" si="13">SUM(G400-F400)</f>
        <v>0</v>
      </c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6"/>
      <c r="FN400" s="36"/>
      <c r="FO400" s="36"/>
      <c r="FP400" s="36"/>
      <c r="FQ400" s="36"/>
      <c r="FR400" s="36"/>
      <c r="FS400" s="36"/>
    </row>
    <row r="401" spans="1:175" ht="31.5">
      <c r="A401" s="50" t="s">
        <v>230</v>
      </c>
      <c r="B401" s="14" t="s">
        <v>214</v>
      </c>
      <c r="C401" s="14" t="s">
        <v>214</v>
      </c>
      <c r="D401" s="15"/>
      <c r="E401" s="15"/>
      <c r="F401" s="253">
        <f>SUM(F404+F402+F407)</f>
        <v>303</v>
      </c>
      <c r="G401" s="253">
        <f>SUM(G404+G402+G407)</f>
        <v>77.599999999999994</v>
      </c>
      <c r="H401" s="290">
        <f t="shared" si="12"/>
        <v>25.610561056105606</v>
      </c>
      <c r="I401" s="291">
        <f t="shared" si="13"/>
        <v>-225.4</v>
      </c>
    </row>
    <row r="402" spans="1:175" s="7" customFormat="1" ht="31.5" hidden="1">
      <c r="A402" s="25" t="s">
        <v>71</v>
      </c>
      <c r="B402" s="12" t="s">
        <v>214</v>
      </c>
      <c r="C402" s="12" t="s">
        <v>214</v>
      </c>
      <c r="D402" s="10" t="s">
        <v>432</v>
      </c>
      <c r="E402" s="10"/>
      <c r="F402" s="185">
        <f>SUM(F403)</f>
        <v>0</v>
      </c>
      <c r="G402" s="185">
        <f>SUM(G403)</f>
        <v>0</v>
      </c>
      <c r="H402" s="290" t="e">
        <f t="shared" si="12"/>
        <v>#DIV/0!</v>
      </c>
      <c r="I402" s="291">
        <f t="shared" si="13"/>
        <v>0</v>
      </c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6"/>
      <c r="FN402" s="36"/>
      <c r="FO402" s="36"/>
      <c r="FP402" s="36"/>
      <c r="FQ402" s="36"/>
      <c r="FR402" s="36"/>
      <c r="FS402" s="36"/>
    </row>
    <row r="403" spans="1:175" s="7" customFormat="1" hidden="1">
      <c r="A403" s="24" t="s">
        <v>226</v>
      </c>
      <c r="B403" s="12" t="s">
        <v>214</v>
      </c>
      <c r="C403" s="12" t="s">
        <v>214</v>
      </c>
      <c r="D403" s="10" t="s">
        <v>432</v>
      </c>
      <c r="E403" s="10" t="s">
        <v>202</v>
      </c>
      <c r="F403" s="185"/>
      <c r="G403" s="185"/>
      <c r="H403" s="290" t="e">
        <f t="shared" si="12"/>
        <v>#DIV/0!</v>
      </c>
      <c r="I403" s="291">
        <f t="shared" si="13"/>
        <v>0</v>
      </c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6"/>
      <c r="FN403" s="36"/>
      <c r="FO403" s="36"/>
      <c r="FP403" s="36"/>
      <c r="FQ403" s="36"/>
      <c r="FR403" s="36"/>
      <c r="FS403" s="36"/>
    </row>
    <row r="404" spans="1:175" s="7" customFormat="1" ht="31.5">
      <c r="A404" s="24" t="s">
        <v>954</v>
      </c>
      <c r="B404" s="12" t="s">
        <v>214</v>
      </c>
      <c r="C404" s="12" t="s">
        <v>214</v>
      </c>
      <c r="D404" s="13" t="s">
        <v>190</v>
      </c>
      <c r="E404" s="13"/>
      <c r="F404" s="185">
        <f>SUM(F405+F406)</f>
        <v>303</v>
      </c>
      <c r="G404" s="185">
        <f>SUM(G405+G406)</f>
        <v>77.599999999999994</v>
      </c>
      <c r="H404" s="290">
        <f t="shared" si="12"/>
        <v>25.610561056105606</v>
      </c>
      <c r="I404" s="291">
        <f t="shared" si="13"/>
        <v>-225.4</v>
      </c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6"/>
      <c r="FN404" s="36"/>
      <c r="FO404" s="36"/>
      <c r="FP404" s="36"/>
      <c r="FQ404" s="36"/>
      <c r="FR404" s="36"/>
      <c r="FS404" s="36"/>
    </row>
    <row r="405" spans="1:175" s="7" customFormat="1" ht="31.5">
      <c r="A405" s="23" t="s">
        <v>441</v>
      </c>
      <c r="B405" s="12" t="s">
        <v>214</v>
      </c>
      <c r="C405" s="12" t="s">
        <v>214</v>
      </c>
      <c r="D405" s="13" t="s">
        <v>190</v>
      </c>
      <c r="E405" s="13" t="s">
        <v>438</v>
      </c>
      <c r="F405" s="185">
        <f>SUM('не брать'!H352)</f>
        <v>303</v>
      </c>
      <c r="G405" s="185">
        <f>SUM('не брать'!I352)</f>
        <v>77.599999999999994</v>
      </c>
      <c r="H405" s="290">
        <f t="shared" si="12"/>
        <v>25.610561056105606</v>
      </c>
      <c r="I405" s="291">
        <f t="shared" si="13"/>
        <v>-225.4</v>
      </c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6"/>
      <c r="FN405" s="36"/>
      <c r="FO405" s="36"/>
      <c r="FP405" s="36"/>
      <c r="FQ405" s="36"/>
      <c r="FR405" s="36"/>
      <c r="FS405" s="36"/>
    </row>
    <row r="406" spans="1:175" s="7" customFormat="1" hidden="1">
      <c r="A406" s="23" t="s">
        <v>439</v>
      </c>
      <c r="B406" s="12" t="s">
        <v>214</v>
      </c>
      <c r="C406" s="12" t="s">
        <v>214</v>
      </c>
      <c r="D406" s="13" t="s">
        <v>190</v>
      </c>
      <c r="E406" s="13" t="s">
        <v>344</v>
      </c>
      <c r="F406" s="185">
        <f>SUM('не брать'!H353)</f>
        <v>0</v>
      </c>
      <c r="G406" s="185">
        <f>SUM('не брать'!I353)</f>
        <v>0</v>
      </c>
      <c r="H406" s="290" t="e">
        <f t="shared" si="12"/>
        <v>#DIV/0!</v>
      </c>
      <c r="I406" s="291">
        <f t="shared" si="13"/>
        <v>0</v>
      </c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6"/>
      <c r="FN406" s="36"/>
      <c r="FO406" s="36"/>
      <c r="FP406" s="36"/>
      <c r="FQ406" s="36"/>
      <c r="FR406" s="36"/>
      <c r="FS406" s="36"/>
    </row>
    <row r="407" spans="1:175" s="7" customFormat="1" ht="204.75" hidden="1">
      <c r="A407" s="23" t="s">
        <v>720</v>
      </c>
      <c r="B407" s="12" t="s">
        <v>214</v>
      </c>
      <c r="C407" s="12" t="s">
        <v>214</v>
      </c>
      <c r="D407" s="41" t="s">
        <v>122</v>
      </c>
      <c r="E407" s="13"/>
      <c r="F407" s="185">
        <f>SUM(F408)</f>
        <v>0</v>
      </c>
      <c r="G407" s="185">
        <f>SUM(G408)</f>
        <v>0</v>
      </c>
      <c r="H407" s="290" t="e">
        <f t="shared" si="12"/>
        <v>#DIV/0!</v>
      </c>
      <c r="I407" s="291">
        <f t="shared" si="13"/>
        <v>0</v>
      </c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6"/>
      <c r="FN407" s="36"/>
      <c r="FO407" s="36"/>
      <c r="FP407" s="36"/>
      <c r="FQ407" s="36"/>
      <c r="FR407" s="36"/>
      <c r="FS407" s="36"/>
    </row>
    <row r="408" spans="1:175" s="7" customFormat="1" ht="31.5" hidden="1">
      <c r="A408" s="23" t="s">
        <v>441</v>
      </c>
      <c r="B408" s="12" t="s">
        <v>214</v>
      </c>
      <c r="C408" s="12" t="s">
        <v>214</v>
      </c>
      <c r="D408" s="41" t="s">
        <v>122</v>
      </c>
      <c r="E408" s="13" t="s">
        <v>438</v>
      </c>
      <c r="F408" s="185"/>
      <c r="G408" s="185"/>
      <c r="H408" s="290" t="e">
        <f t="shared" si="12"/>
        <v>#DIV/0!</v>
      </c>
      <c r="I408" s="291">
        <f t="shared" si="13"/>
        <v>0</v>
      </c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6"/>
      <c r="FN408" s="36"/>
      <c r="FO408" s="36"/>
      <c r="FP408" s="36"/>
      <c r="FQ408" s="36"/>
      <c r="FR408" s="36"/>
      <c r="FS408" s="36"/>
    </row>
    <row r="409" spans="1:175" s="7" customFormat="1" ht="16.5">
      <c r="A409" s="50" t="s">
        <v>548</v>
      </c>
      <c r="B409" s="20" t="s">
        <v>434</v>
      </c>
      <c r="C409" s="20"/>
      <c r="D409" s="21"/>
      <c r="E409" s="21"/>
      <c r="F409" s="252">
        <f t="shared" ref="F409:G411" si="14">SUM(F410)</f>
        <v>1107</v>
      </c>
      <c r="G409" s="252">
        <f t="shared" si="14"/>
        <v>0</v>
      </c>
      <c r="H409" s="290">
        <f t="shared" si="12"/>
        <v>0</v>
      </c>
      <c r="I409" s="291">
        <f t="shared" si="13"/>
        <v>-1107</v>
      </c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6"/>
      <c r="FN409" s="36"/>
      <c r="FO409" s="36"/>
      <c r="FP409" s="36"/>
      <c r="FQ409" s="36"/>
      <c r="FR409" s="36"/>
      <c r="FS409" s="36"/>
    </row>
    <row r="410" spans="1:175" s="7" customFormat="1" ht="31.5">
      <c r="A410" s="50" t="s">
        <v>549</v>
      </c>
      <c r="B410" s="14" t="s">
        <v>434</v>
      </c>
      <c r="C410" s="14" t="s">
        <v>211</v>
      </c>
      <c r="D410" s="22"/>
      <c r="E410" s="22"/>
      <c r="F410" s="253">
        <f t="shared" si="14"/>
        <v>1107</v>
      </c>
      <c r="G410" s="253">
        <f t="shared" si="14"/>
        <v>0</v>
      </c>
      <c r="H410" s="290">
        <f t="shared" si="12"/>
        <v>0</v>
      </c>
      <c r="I410" s="291">
        <f t="shared" si="13"/>
        <v>-1107</v>
      </c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6"/>
      <c r="FN410" s="36"/>
      <c r="FO410" s="36"/>
      <c r="FP410" s="36"/>
      <c r="FQ410" s="36"/>
      <c r="FR410" s="36"/>
      <c r="FS410" s="36"/>
    </row>
    <row r="411" spans="1:175" s="7" customFormat="1" ht="31.5">
      <c r="A411" s="25" t="s">
        <v>550</v>
      </c>
      <c r="B411" s="12" t="s">
        <v>434</v>
      </c>
      <c r="C411" s="12" t="s">
        <v>211</v>
      </c>
      <c r="D411" s="17" t="s">
        <v>551</v>
      </c>
      <c r="E411" s="17"/>
      <c r="F411" s="185">
        <f t="shared" si="14"/>
        <v>1107</v>
      </c>
      <c r="G411" s="185">
        <f t="shared" si="14"/>
        <v>0</v>
      </c>
      <c r="H411" s="290">
        <f t="shared" si="12"/>
        <v>0</v>
      </c>
      <c r="I411" s="291">
        <f t="shared" si="13"/>
        <v>-1107</v>
      </c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6"/>
      <c r="FN411" s="36"/>
      <c r="FO411" s="36"/>
      <c r="FP411" s="36"/>
      <c r="FQ411" s="36"/>
      <c r="FR411" s="36"/>
      <c r="FS411" s="36"/>
    </row>
    <row r="412" spans="1:175" s="7" customFormat="1" ht="31.5">
      <c r="A412" s="23" t="s">
        <v>441</v>
      </c>
      <c r="B412" s="12" t="s">
        <v>434</v>
      </c>
      <c r="C412" s="12" t="s">
        <v>211</v>
      </c>
      <c r="D412" s="17" t="s">
        <v>551</v>
      </c>
      <c r="E412" s="12" t="s">
        <v>438</v>
      </c>
      <c r="F412" s="185">
        <f>SUM('не брать'!H689+'не брать'!H359)</f>
        <v>1107</v>
      </c>
      <c r="G412" s="185">
        <f>SUM('не брать'!I689+'не брать'!I359)</f>
        <v>0</v>
      </c>
      <c r="H412" s="290">
        <f t="shared" si="12"/>
        <v>0</v>
      </c>
      <c r="I412" s="291">
        <f t="shared" si="13"/>
        <v>-1107</v>
      </c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6"/>
      <c r="FN412" s="36"/>
      <c r="FO412" s="36"/>
      <c r="FP412" s="36"/>
      <c r="FQ412" s="36"/>
      <c r="FR412" s="36"/>
      <c r="FS412" s="36"/>
    </row>
    <row r="413" spans="1:175" s="7" customFormat="1" ht="16.5">
      <c r="A413" s="50" t="s">
        <v>31</v>
      </c>
      <c r="B413" s="20" t="s">
        <v>215</v>
      </c>
      <c r="C413" s="20"/>
      <c r="D413" s="21"/>
      <c r="E413" s="21"/>
      <c r="F413" s="252">
        <f>SUM(F414+F437+F528+F516+F499)</f>
        <v>141864.59999999998</v>
      </c>
      <c r="G413" s="252">
        <f>SUM(G414+G437+G528+G516+G499)</f>
        <v>30019.800000000003</v>
      </c>
      <c r="H413" s="290">
        <f t="shared" si="12"/>
        <v>21.160881572992846</v>
      </c>
      <c r="I413" s="291">
        <f t="shared" si="13"/>
        <v>-111844.79999999997</v>
      </c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6"/>
      <c r="FN413" s="36"/>
      <c r="FO413" s="36"/>
      <c r="FP413" s="36"/>
      <c r="FQ413" s="36"/>
      <c r="FR413" s="36"/>
      <c r="FS413" s="36"/>
    </row>
    <row r="414" spans="1:175">
      <c r="A414" s="50" t="s">
        <v>194</v>
      </c>
      <c r="B414" s="14" t="s">
        <v>215</v>
      </c>
      <c r="C414" s="14" t="s">
        <v>210</v>
      </c>
      <c r="D414" s="22"/>
      <c r="E414" s="22"/>
      <c r="F414" s="253">
        <f>SUM(F415+F422+F427+F433+F417+F429+F435+F431+F425+F420)</f>
        <v>37892.6</v>
      </c>
      <c r="G414" s="253">
        <f>SUM(G415+G422+G427+G433+G417+G429+G435+G431+G425+G420)</f>
        <v>6984.2</v>
      </c>
      <c r="H414" s="290">
        <f t="shared" si="12"/>
        <v>18.43156711336778</v>
      </c>
      <c r="I414" s="291">
        <f t="shared" si="13"/>
        <v>-30908.399999999998</v>
      </c>
    </row>
    <row r="415" spans="1:175" s="7" customFormat="1" ht="31.5">
      <c r="A415" s="25" t="s">
        <v>979</v>
      </c>
      <c r="B415" s="12" t="s">
        <v>215</v>
      </c>
      <c r="C415" s="12" t="s">
        <v>210</v>
      </c>
      <c r="D415" s="17" t="s">
        <v>347</v>
      </c>
      <c r="E415" s="17"/>
      <c r="F415" s="185">
        <f>SUM(F416:F416)</f>
        <v>18628.099999999999</v>
      </c>
      <c r="G415" s="185">
        <f>SUM(G416:G416)</f>
        <v>2749.6</v>
      </c>
      <c r="H415" s="290">
        <f t="shared" si="12"/>
        <v>14.760496239552076</v>
      </c>
      <c r="I415" s="291">
        <f t="shared" si="13"/>
        <v>-15878.499999999998</v>
      </c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6"/>
      <c r="FN415" s="36"/>
      <c r="FO415" s="36"/>
      <c r="FP415" s="36"/>
      <c r="FQ415" s="36"/>
      <c r="FR415" s="36"/>
      <c r="FS415" s="36"/>
    </row>
    <row r="416" spans="1:175" s="7" customFormat="1" ht="47.25">
      <c r="A416" s="24" t="s">
        <v>151</v>
      </c>
      <c r="B416" s="12" t="s">
        <v>215</v>
      </c>
      <c r="C416" s="12" t="s">
        <v>210</v>
      </c>
      <c r="D416" s="17" t="s">
        <v>347</v>
      </c>
      <c r="E416" s="12" t="s">
        <v>187</v>
      </c>
      <c r="F416" s="185">
        <f>SUM('не брать'!H846+'не брать'!H894+'не брать'!H693+'не брать'!H695+'не брать'!H363+'не брать'!H364)</f>
        <v>18628.099999999999</v>
      </c>
      <c r="G416" s="185">
        <f>SUM('не брать'!I846+'не брать'!I894+'не брать'!I693+'не брать'!I695+'не брать'!I363+'не брать'!I364)</f>
        <v>2749.6</v>
      </c>
      <c r="H416" s="290">
        <f t="shared" si="12"/>
        <v>14.760496239552076</v>
      </c>
      <c r="I416" s="291">
        <f t="shared" si="13"/>
        <v>-15878.499999999998</v>
      </c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6"/>
      <c r="FN416" s="36"/>
      <c r="FO416" s="36"/>
      <c r="FP416" s="36"/>
      <c r="FQ416" s="36"/>
      <c r="FR416" s="36"/>
      <c r="FS416" s="36"/>
    </row>
    <row r="417" spans="1:175" s="7" customFormat="1" ht="173.25" hidden="1">
      <c r="A417" s="24" t="s">
        <v>721</v>
      </c>
      <c r="B417" s="12" t="s">
        <v>215</v>
      </c>
      <c r="C417" s="12" t="s">
        <v>210</v>
      </c>
      <c r="D417" s="13" t="s">
        <v>576</v>
      </c>
      <c r="E417" s="13"/>
      <c r="F417" s="185">
        <f>SUM(F418+F419)</f>
        <v>0</v>
      </c>
      <c r="G417" s="185">
        <f>SUM(G418+G419)</f>
        <v>0</v>
      </c>
      <c r="H417" s="290" t="e">
        <f t="shared" si="12"/>
        <v>#DIV/0!</v>
      </c>
      <c r="I417" s="291">
        <f t="shared" si="13"/>
        <v>0</v>
      </c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6"/>
      <c r="FN417" s="36"/>
      <c r="FO417" s="36"/>
      <c r="FP417" s="36"/>
      <c r="FQ417" s="36"/>
      <c r="FR417" s="36"/>
      <c r="FS417" s="36"/>
    </row>
    <row r="418" spans="1:175" s="7" customFormat="1" ht="31.5" hidden="1">
      <c r="A418" s="23" t="s">
        <v>441</v>
      </c>
      <c r="B418" s="12" t="s">
        <v>215</v>
      </c>
      <c r="C418" s="12" t="s">
        <v>210</v>
      </c>
      <c r="D418" s="13" t="s">
        <v>576</v>
      </c>
      <c r="E418" s="13" t="s">
        <v>438</v>
      </c>
      <c r="F418" s="185">
        <f>SUM('не брать'!H379)</f>
        <v>0</v>
      </c>
      <c r="G418" s="185">
        <f>SUM('не брать'!I379)</f>
        <v>0</v>
      </c>
      <c r="H418" s="290" t="e">
        <f t="shared" si="12"/>
        <v>#DIV/0!</v>
      </c>
      <c r="I418" s="291">
        <f t="shared" si="13"/>
        <v>0</v>
      </c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6"/>
      <c r="FN418" s="36"/>
      <c r="FO418" s="36"/>
      <c r="FP418" s="36"/>
      <c r="FQ418" s="36"/>
      <c r="FR418" s="36"/>
      <c r="FS418" s="36"/>
    </row>
    <row r="419" spans="1:175" s="7" customFormat="1" ht="47.25" hidden="1">
      <c r="A419" s="24" t="s">
        <v>151</v>
      </c>
      <c r="B419" s="12" t="s">
        <v>215</v>
      </c>
      <c r="C419" s="12" t="s">
        <v>210</v>
      </c>
      <c r="D419" s="13" t="s">
        <v>576</v>
      </c>
      <c r="E419" s="13" t="s">
        <v>187</v>
      </c>
      <c r="F419" s="185">
        <f>SUM('не брать'!H860)</f>
        <v>0</v>
      </c>
      <c r="G419" s="185">
        <f>SUM('не брать'!I860)</f>
        <v>0</v>
      </c>
      <c r="H419" s="290" t="e">
        <f t="shared" si="12"/>
        <v>#DIV/0!</v>
      </c>
      <c r="I419" s="291">
        <f t="shared" si="13"/>
        <v>0</v>
      </c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6"/>
      <c r="FN419" s="36"/>
      <c r="FO419" s="36"/>
      <c r="FP419" s="36"/>
      <c r="FQ419" s="36"/>
      <c r="FR419" s="36"/>
      <c r="FS419" s="36"/>
    </row>
    <row r="420" spans="1:175" s="7" customFormat="1" ht="47.25" hidden="1">
      <c r="A420" s="23" t="s">
        <v>593</v>
      </c>
      <c r="B420" s="12" t="s">
        <v>215</v>
      </c>
      <c r="C420" s="12" t="s">
        <v>210</v>
      </c>
      <c r="D420" s="13" t="s">
        <v>594</v>
      </c>
      <c r="E420" s="13"/>
      <c r="F420" s="185">
        <f>SUM(F421+F424)</f>
        <v>0</v>
      </c>
      <c r="G420" s="185">
        <f>SUM(G421+G424)</f>
        <v>0</v>
      </c>
      <c r="H420" s="290" t="e">
        <f t="shared" si="12"/>
        <v>#DIV/0!</v>
      </c>
      <c r="I420" s="291">
        <f t="shared" si="13"/>
        <v>0</v>
      </c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6"/>
      <c r="FN420" s="36"/>
      <c r="FO420" s="36"/>
      <c r="FP420" s="36"/>
      <c r="FQ420" s="36"/>
      <c r="FR420" s="36"/>
      <c r="FS420" s="36"/>
    </row>
    <row r="421" spans="1:175" s="7" customFormat="1" ht="31.5" hidden="1">
      <c r="A421" s="23" t="s">
        <v>135</v>
      </c>
      <c r="B421" s="12" t="s">
        <v>215</v>
      </c>
      <c r="C421" s="12" t="s">
        <v>210</v>
      </c>
      <c r="D421" s="13" t="s">
        <v>594</v>
      </c>
      <c r="E421" s="13" t="s">
        <v>438</v>
      </c>
      <c r="F421" s="185">
        <f>SUM('не брать'!H381)</f>
        <v>0</v>
      </c>
      <c r="G421" s="185">
        <f>SUM('не брать'!I381)</f>
        <v>0</v>
      </c>
      <c r="H421" s="290" t="e">
        <f t="shared" si="12"/>
        <v>#DIV/0!</v>
      </c>
      <c r="I421" s="291">
        <f t="shared" si="13"/>
        <v>0</v>
      </c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6"/>
      <c r="FN421" s="36"/>
      <c r="FO421" s="36"/>
      <c r="FP421" s="36"/>
      <c r="FQ421" s="36"/>
      <c r="FR421" s="36"/>
      <c r="FS421" s="36"/>
    </row>
    <row r="422" spans="1:175" s="7" customFormat="1" ht="126">
      <c r="A422" s="25" t="s">
        <v>974</v>
      </c>
      <c r="B422" s="12" t="s">
        <v>215</v>
      </c>
      <c r="C422" s="12" t="s">
        <v>210</v>
      </c>
      <c r="D422" s="13" t="s">
        <v>273</v>
      </c>
      <c r="E422" s="13"/>
      <c r="F422" s="185">
        <f>SUM(F423)</f>
        <v>18331</v>
      </c>
      <c r="G422" s="185">
        <f>SUM(G423)</f>
        <v>4141.3999999999996</v>
      </c>
      <c r="H422" s="290">
        <f t="shared" si="12"/>
        <v>22.592329932900547</v>
      </c>
      <c r="I422" s="291">
        <f t="shared" si="13"/>
        <v>-14189.6</v>
      </c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6"/>
      <c r="FN422" s="36"/>
      <c r="FO422" s="36"/>
      <c r="FP422" s="36"/>
      <c r="FQ422" s="36"/>
      <c r="FR422" s="36"/>
      <c r="FS422" s="36"/>
    </row>
    <row r="423" spans="1:175" s="7" customFormat="1" ht="47.25">
      <c r="A423" s="25" t="s">
        <v>151</v>
      </c>
      <c r="B423" s="12" t="s">
        <v>215</v>
      </c>
      <c r="C423" s="12" t="s">
        <v>210</v>
      </c>
      <c r="D423" s="13" t="s">
        <v>273</v>
      </c>
      <c r="E423" s="13" t="s">
        <v>187</v>
      </c>
      <c r="F423" s="185">
        <f>SUM('не брать'!H896+'не брать'!H852+'не брать'!H697+'не брать'!H699+'не брать'!H371)</f>
        <v>18331</v>
      </c>
      <c r="G423" s="185">
        <f>SUM('не брать'!I896+'не брать'!I852+'не брать'!I697+'не брать'!I699+'не брать'!I371)</f>
        <v>4141.3999999999996</v>
      </c>
      <c r="H423" s="290">
        <f t="shared" si="12"/>
        <v>22.592329932900547</v>
      </c>
      <c r="I423" s="291">
        <f t="shared" si="13"/>
        <v>-14189.6</v>
      </c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6"/>
      <c r="FN423" s="36"/>
      <c r="FO423" s="36"/>
      <c r="FP423" s="36"/>
      <c r="FQ423" s="36"/>
      <c r="FR423" s="36"/>
      <c r="FS423" s="36"/>
    </row>
    <row r="424" spans="1:175" s="7" customFormat="1" ht="47.25" hidden="1">
      <c r="A424" s="24" t="s">
        <v>151</v>
      </c>
      <c r="B424" s="12" t="s">
        <v>215</v>
      </c>
      <c r="C424" s="12" t="s">
        <v>210</v>
      </c>
      <c r="D424" s="13" t="s">
        <v>594</v>
      </c>
      <c r="E424" s="13" t="s">
        <v>187</v>
      </c>
      <c r="F424" s="185">
        <f>SUM('не брать'!H862)</f>
        <v>0</v>
      </c>
      <c r="G424" s="185">
        <f>SUM('не брать'!I862)</f>
        <v>0</v>
      </c>
      <c r="H424" s="290" t="e">
        <f t="shared" si="12"/>
        <v>#DIV/0!</v>
      </c>
      <c r="I424" s="291">
        <f t="shared" si="13"/>
        <v>0</v>
      </c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6"/>
      <c r="FN424" s="36"/>
      <c r="FO424" s="36"/>
      <c r="FP424" s="36"/>
      <c r="FQ424" s="36"/>
      <c r="FR424" s="36"/>
      <c r="FS424" s="36"/>
    </row>
    <row r="425" spans="1:175" s="7" customFormat="1" ht="126">
      <c r="A425" s="24" t="s">
        <v>997</v>
      </c>
      <c r="B425" s="16" t="s">
        <v>215</v>
      </c>
      <c r="C425" s="16" t="s">
        <v>210</v>
      </c>
      <c r="D425" s="12" t="s">
        <v>403</v>
      </c>
      <c r="E425" s="12"/>
      <c r="F425" s="185">
        <f>SUM(F426)</f>
        <v>245</v>
      </c>
      <c r="G425" s="185">
        <f>SUM(G426)</f>
        <v>8.4</v>
      </c>
      <c r="H425" s="290">
        <f t="shared" si="12"/>
        <v>3.4285714285714288</v>
      </c>
      <c r="I425" s="291">
        <f t="shared" si="13"/>
        <v>-236.6</v>
      </c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6"/>
      <c r="FN425" s="36"/>
      <c r="FO425" s="36"/>
      <c r="FP425" s="36"/>
      <c r="FQ425" s="36"/>
      <c r="FR425" s="36"/>
      <c r="FS425" s="36"/>
    </row>
    <row r="426" spans="1:175" s="7" customFormat="1" ht="47.25">
      <c r="A426" s="24" t="s">
        <v>151</v>
      </c>
      <c r="B426" s="16" t="s">
        <v>215</v>
      </c>
      <c r="C426" s="16" t="s">
        <v>210</v>
      </c>
      <c r="D426" s="12" t="s">
        <v>403</v>
      </c>
      <c r="E426" s="12" t="s">
        <v>187</v>
      </c>
      <c r="F426" s="185">
        <f>SUM('не брать'!H848+'не брать'!H900+'не брать'!H367)</f>
        <v>245</v>
      </c>
      <c r="G426" s="185">
        <f>SUM('не брать'!I848+'не брать'!I900+'не брать'!I367)</f>
        <v>8.4</v>
      </c>
      <c r="H426" s="290">
        <f t="shared" si="12"/>
        <v>3.4285714285714288</v>
      </c>
      <c r="I426" s="291">
        <f t="shared" si="13"/>
        <v>-236.6</v>
      </c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6"/>
      <c r="FN426" s="36"/>
      <c r="FO426" s="36"/>
      <c r="FP426" s="36"/>
      <c r="FQ426" s="36"/>
      <c r="FR426" s="36"/>
      <c r="FS426" s="36"/>
    </row>
    <row r="427" spans="1:175" s="7" customFormat="1" ht="78.75">
      <c r="A427" s="24" t="s">
        <v>649</v>
      </c>
      <c r="B427" s="12" t="s">
        <v>215</v>
      </c>
      <c r="C427" s="12" t="s">
        <v>210</v>
      </c>
      <c r="D427" s="12" t="s">
        <v>650</v>
      </c>
      <c r="E427" s="12"/>
      <c r="F427" s="185">
        <f>SUM(F428)</f>
        <v>2.5</v>
      </c>
      <c r="G427" s="185">
        <f>SUM(G428)</f>
        <v>0</v>
      </c>
      <c r="H427" s="290">
        <f t="shared" si="12"/>
        <v>0</v>
      </c>
      <c r="I427" s="291">
        <f t="shared" si="13"/>
        <v>-2.5</v>
      </c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6"/>
      <c r="FN427" s="36"/>
      <c r="FO427" s="36"/>
      <c r="FP427" s="36"/>
      <c r="FQ427" s="36"/>
      <c r="FR427" s="36"/>
      <c r="FS427" s="36"/>
    </row>
    <row r="428" spans="1:175" s="7" customFormat="1" ht="47.25">
      <c r="A428" s="24" t="s">
        <v>151</v>
      </c>
      <c r="B428" s="12" t="s">
        <v>215</v>
      </c>
      <c r="C428" s="12" t="s">
        <v>210</v>
      </c>
      <c r="D428" s="12" t="s">
        <v>650</v>
      </c>
      <c r="E428" s="12" t="s">
        <v>187</v>
      </c>
      <c r="F428" s="185">
        <f>SUM('не брать'!H850+'не брать'!H369)</f>
        <v>2.5</v>
      </c>
      <c r="G428" s="185">
        <f>SUM('не брать'!I850+'не брать'!I369)</f>
        <v>0</v>
      </c>
      <c r="H428" s="290">
        <f t="shared" si="12"/>
        <v>0</v>
      </c>
      <c r="I428" s="291">
        <f t="shared" si="13"/>
        <v>-2.5</v>
      </c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6"/>
      <c r="FN428" s="36"/>
      <c r="FO428" s="36"/>
      <c r="FP428" s="36"/>
      <c r="FQ428" s="36"/>
      <c r="FR428" s="36"/>
      <c r="FS428" s="36"/>
    </row>
    <row r="429" spans="1:175" s="7" customFormat="1" hidden="1">
      <c r="A429" s="24"/>
      <c r="B429" s="12" t="s">
        <v>215</v>
      </c>
      <c r="C429" s="12" t="s">
        <v>210</v>
      </c>
      <c r="D429" s="12" t="s">
        <v>236</v>
      </c>
      <c r="E429" s="12"/>
      <c r="F429" s="185">
        <f>SUM(F430)</f>
        <v>0</v>
      </c>
      <c r="G429" s="185">
        <f>SUM(G430)</f>
        <v>0</v>
      </c>
      <c r="H429" s="290" t="e">
        <f t="shared" si="12"/>
        <v>#DIV/0!</v>
      </c>
      <c r="I429" s="291">
        <f t="shared" si="13"/>
        <v>0</v>
      </c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6"/>
      <c r="FN429" s="36"/>
      <c r="FO429" s="36"/>
      <c r="FP429" s="36"/>
      <c r="FQ429" s="36"/>
      <c r="FR429" s="36"/>
      <c r="FS429" s="36"/>
    </row>
    <row r="430" spans="1:175" s="7" customFormat="1" ht="47.25" hidden="1">
      <c r="A430" s="24" t="s">
        <v>188</v>
      </c>
      <c r="B430" s="12" t="s">
        <v>215</v>
      </c>
      <c r="C430" s="12" t="s">
        <v>210</v>
      </c>
      <c r="D430" s="12" t="s">
        <v>236</v>
      </c>
      <c r="E430" s="12" t="s">
        <v>187</v>
      </c>
      <c r="F430" s="185"/>
      <c r="G430" s="185"/>
      <c r="H430" s="290" t="e">
        <f t="shared" si="12"/>
        <v>#DIV/0!</v>
      </c>
      <c r="I430" s="291">
        <f t="shared" si="13"/>
        <v>0</v>
      </c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6"/>
      <c r="FN430" s="36"/>
      <c r="FO430" s="36"/>
      <c r="FP430" s="36"/>
      <c r="FQ430" s="36"/>
      <c r="FR430" s="36"/>
      <c r="FS430" s="36"/>
    </row>
    <row r="431" spans="1:175" s="7" customFormat="1" ht="78.75">
      <c r="A431" s="24" t="s">
        <v>975</v>
      </c>
      <c r="B431" s="12" t="s">
        <v>215</v>
      </c>
      <c r="C431" s="12" t="s">
        <v>210</v>
      </c>
      <c r="D431" s="12" t="s">
        <v>622</v>
      </c>
      <c r="E431" s="12"/>
      <c r="F431" s="185">
        <f>SUM(F432)</f>
        <v>326</v>
      </c>
      <c r="G431" s="185">
        <f>SUM(G432)</f>
        <v>84.8</v>
      </c>
      <c r="H431" s="290">
        <f t="shared" si="12"/>
        <v>26.012269938650306</v>
      </c>
      <c r="I431" s="291">
        <f t="shared" si="13"/>
        <v>-241.2</v>
      </c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6"/>
      <c r="FN431" s="36"/>
      <c r="FO431" s="36"/>
      <c r="FP431" s="36"/>
      <c r="FQ431" s="36"/>
      <c r="FR431" s="36"/>
      <c r="FS431" s="36"/>
    </row>
    <row r="432" spans="1:175" s="7" customFormat="1" ht="47.25">
      <c r="A432" s="24" t="s">
        <v>151</v>
      </c>
      <c r="B432" s="12" t="s">
        <v>215</v>
      </c>
      <c r="C432" s="12" t="s">
        <v>210</v>
      </c>
      <c r="D432" s="12" t="s">
        <v>622</v>
      </c>
      <c r="E432" s="12" t="s">
        <v>187</v>
      </c>
      <c r="F432" s="185">
        <f>SUM('не брать'!H854+'не брать'!H898+'не брать'!H373)</f>
        <v>326</v>
      </c>
      <c r="G432" s="185">
        <f>SUM('не брать'!I854+'не брать'!I898+'не брать'!I373)</f>
        <v>84.8</v>
      </c>
      <c r="H432" s="290">
        <f t="shared" si="12"/>
        <v>26.012269938650306</v>
      </c>
      <c r="I432" s="291">
        <f t="shared" si="13"/>
        <v>-241.2</v>
      </c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6"/>
      <c r="FN432" s="36"/>
      <c r="FO432" s="36"/>
      <c r="FP432" s="36"/>
      <c r="FQ432" s="36"/>
      <c r="FR432" s="36"/>
      <c r="FS432" s="36"/>
    </row>
    <row r="433" spans="1:175" s="7" customFormat="1" ht="47.25">
      <c r="A433" s="24" t="s">
        <v>976</v>
      </c>
      <c r="B433" s="12" t="s">
        <v>215</v>
      </c>
      <c r="C433" s="12" t="s">
        <v>210</v>
      </c>
      <c r="D433" s="12" t="s">
        <v>624</v>
      </c>
      <c r="E433" s="12"/>
      <c r="F433" s="185">
        <f>SUM(F434)</f>
        <v>100</v>
      </c>
      <c r="G433" s="185">
        <f>SUM(G434)</f>
        <v>0</v>
      </c>
      <c r="H433" s="290">
        <f t="shared" si="12"/>
        <v>0</v>
      </c>
      <c r="I433" s="291">
        <f t="shared" si="13"/>
        <v>-100</v>
      </c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6"/>
      <c r="FN433" s="36"/>
      <c r="FO433" s="36"/>
      <c r="FP433" s="36"/>
      <c r="FQ433" s="36"/>
      <c r="FR433" s="36"/>
      <c r="FS433" s="36"/>
    </row>
    <row r="434" spans="1:175" s="7" customFormat="1" ht="47.25">
      <c r="A434" s="24" t="s">
        <v>188</v>
      </c>
      <c r="B434" s="12" t="s">
        <v>215</v>
      </c>
      <c r="C434" s="12" t="s">
        <v>210</v>
      </c>
      <c r="D434" s="12" t="s">
        <v>624</v>
      </c>
      <c r="E434" s="12" t="s">
        <v>187</v>
      </c>
      <c r="F434" s="185">
        <f>SUM('не брать'!H856+'не брать'!H375)</f>
        <v>100</v>
      </c>
      <c r="G434" s="185">
        <f>SUM('не брать'!I856+'не брать'!I375)</f>
        <v>0</v>
      </c>
      <c r="H434" s="290">
        <f t="shared" si="12"/>
        <v>0</v>
      </c>
      <c r="I434" s="291">
        <f t="shared" si="13"/>
        <v>-100</v>
      </c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6"/>
      <c r="FN434" s="36"/>
      <c r="FO434" s="36"/>
      <c r="FP434" s="36"/>
      <c r="FQ434" s="36"/>
      <c r="FR434" s="36"/>
      <c r="FS434" s="36"/>
    </row>
    <row r="435" spans="1:175" s="7" customFormat="1" ht="31.5">
      <c r="A435" s="24" t="s">
        <v>1038</v>
      </c>
      <c r="B435" s="12" t="s">
        <v>215</v>
      </c>
      <c r="C435" s="12" t="s">
        <v>210</v>
      </c>
      <c r="D435" s="12" t="s">
        <v>238</v>
      </c>
      <c r="E435" s="12"/>
      <c r="F435" s="185">
        <f>SUM(F436)</f>
        <v>260</v>
      </c>
      <c r="G435" s="185">
        <f>SUM(G436)</f>
        <v>0</v>
      </c>
      <c r="H435" s="290">
        <f t="shared" si="12"/>
        <v>0</v>
      </c>
      <c r="I435" s="291">
        <f t="shared" si="13"/>
        <v>-260</v>
      </c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6"/>
      <c r="FN435" s="36"/>
      <c r="FO435" s="36"/>
      <c r="FP435" s="36"/>
      <c r="FQ435" s="36"/>
      <c r="FR435" s="36"/>
      <c r="FS435" s="36"/>
    </row>
    <row r="436" spans="1:175" s="7" customFormat="1" ht="47.25">
      <c r="A436" s="24" t="s">
        <v>151</v>
      </c>
      <c r="B436" s="12" t="s">
        <v>215</v>
      </c>
      <c r="C436" s="12" t="s">
        <v>210</v>
      </c>
      <c r="D436" s="12" t="s">
        <v>238</v>
      </c>
      <c r="E436" s="12" t="s">
        <v>187</v>
      </c>
      <c r="F436" s="185">
        <f>SUM('не брать'!H858+'не брать'!H902+'не брать'!H377)</f>
        <v>260</v>
      </c>
      <c r="G436" s="185">
        <f>SUM('не брать'!I858+'не брать'!I902+'не брать'!I377)</f>
        <v>0</v>
      </c>
      <c r="H436" s="290">
        <f t="shared" si="12"/>
        <v>0</v>
      </c>
      <c r="I436" s="291">
        <f t="shared" si="13"/>
        <v>-260</v>
      </c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6"/>
      <c r="FN436" s="36"/>
      <c r="FO436" s="36"/>
      <c r="FP436" s="36"/>
      <c r="FQ436" s="36"/>
      <c r="FR436" s="36"/>
      <c r="FS436" s="36"/>
    </row>
    <row r="437" spans="1:175">
      <c r="A437" s="50" t="s">
        <v>195</v>
      </c>
      <c r="B437" s="14" t="s">
        <v>215</v>
      </c>
      <c r="C437" s="14" t="s">
        <v>211</v>
      </c>
      <c r="D437" s="22"/>
      <c r="E437" s="22"/>
      <c r="F437" s="253">
        <f>SUM(F438+F440+F443+F451+F456+F458+F460+F462+F468+F470+F475+F473+F464+F466+F445+F477+F479+F483+F485+F487+F493+F481+F495+F497+F489+F454+F491+F447+F449)</f>
        <v>81483.199999999997</v>
      </c>
      <c r="G437" s="253">
        <f>SUM(G438+G440+G443+G451+G456+G458+G460+G462+G468+G470+G475+G473+G464+G466+G445+G477+G479+G483+G485+G487+G493+G481+G495+G497+G489+G454+G491+G447+G449)</f>
        <v>19793.600000000002</v>
      </c>
      <c r="H437" s="290">
        <f t="shared" si="12"/>
        <v>24.291633121919613</v>
      </c>
      <c r="I437" s="291">
        <f t="shared" si="13"/>
        <v>-61689.599999999991</v>
      </c>
    </row>
    <row r="438" spans="1:175" s="7" customFormat="1" ht="31.5">
      <c r="A438" s="25" t="s">
        <v>973</v>
      </c>
      <c r="B438" s="12" t="s">
        <v>215</v>
      </c>
      <c r="C438" s="12" t="s">
        <v>211</v>
      </c>
      <c r="D438" s="17" t="s">
        <v>312</v>
      </c>
      <c r="E438" s="17"/>
      <c r="F438" s="185">
        <f>SUM(F439:F439)</f>
        <v>21522.799999999999</v>
      </c>
      <c r="G438" s="185">
        <f>SUM(G439:G439)</f>
        <v>5460.4</v>
      </c>
      <c r="H438" s="290">
        <f t="shared" si="12"/>
        <v>25.370304978906088</v>
      </c>
      <c r="I438" s="291">
        <f t="shared" si="13"/>
        <v>-16062.4</v>
      </c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6"/>
      <c r="FN438" s="36"/>
      <c r="FO438" s="36"/>
      <c r="FP438" s="36"/>
      <c r="FQ438" s="36"/>
      <c r="FR438" s="36"/>
      <c r="FS438" s="36"/>
    </row>
    <row r="439" spans="1:175" s="7" customFormat="1" ht="47.25">
      <c r="A439" s="24" t="s">
        <v>151</v>
      </c>
      <c r="B439" s="12" t="s">
        <v>215</v>
      </c>
      <c r="C439" s="12" t="s">
        <v>211</v>
      </c>
      <c r="D439" s="17" t="s">
        <v>312</v>
      </c>
      <c r="E439" s="12" t="s">
        <v>187</v>
      </c>
      <c r="F439" s="185">
        <f>SUM('не брать'!H905+'не брать'!H907+'не брать'!H704+'не брать'!H384)</f>
        <v>21522.799999999999</v>
      </c>
      <c r="G439" s="185">
        <f>SUM('не брать'!I905+'не брать'!I907+'не брать'!I704+'не брать'!I384)</f>
        <v>5460.4</v>
      </c>
      <c r="H439" s="290">
        <f t="shared" si="12"/>
        <v>25.370304978906088</v>
      </c>
      <c r="I439" s="291">
        <f t="shared" si="13"/>
        <v>-16062.4</v>
      </c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6"/>
      <c r="FN439" s="36"/>
      <c r="FO439" s="36"/>
      <c r="FP439" s="36"/>
      <c r="FQ439" s="36"/>
      <c r="FR439" s="36"/>
      <c r="FS439" s="36"/>
    </row>
    <row r="440" spans="1:175" s="7" customFormat="1" ht="164.25" hidden="1" customHeight="1">
      <c r="A440" s="52"/>
      <c r="B440" s="12" t="s">
        <v>215</v>
      </c>
      <c r="C440" s="12" t="s">
        <v>211</v>
      </c>
      <c r="D440" s="17" t="s">
        <v>144</v>
      </c>
      <c r="E440" s="17"/>
      <c r="F440" s="185">
        <f>SUM(F441:F442)</f>
        <v>0</v>
      </c>
      <c r="G440" s="185">
        <f>SUM(G441:G442)</f>
        <v>0</v>
      </c>
      <c r="H440" s="290" t="e">
        <f t="shared" si="12"/>
        <v>#DIV/0!</v>
      </c>
      <c r="I440" s="291">
        <f t="shared" si="13"/>
        <v>0</v>
      </c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6"/>
      <c r="FN440" s="36"/>
      <c r="FO440" s="36"/>
      <c r="FP440" s="36"/>
      <c r="FQ440" s="36"/>
      <c r="FR440" s="36"/>
      <c r="FS440" s="36"/>
    </row>
    <row r="441" spans="1:175" s="7" customFormat="1" ht="47.25" hidden="1">
      <c r="A441" s="24" t="s">
        <v>188</v>
      </c>
      <c r="B441" s="12" t="s">
        <v>215</v>
      </c>
      <c r="C441" s="12" t="s">
        <v>211</v>
      </c>
      <c r="D441" s="17" t="s">
        <v>144</v>
      </c>
      <c r="E441" s="12" t="s">
        <v>187</v>
      </c>
      <c r="F441" s="185"/>
      <c r="G441" s="185"/>
      <c r="H441" s="290" t="e">
        <f t="shared" si="12"/>
        <v>#DIV/0!</v>
      </c>
      <c r="I441" s="291">
        <f t="shared" si="13"/>
        <v>0</v>
      </c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6"/>
      <c r="FN441" s="36"/>
      <c r="FO441" s="36"/>
      <c r="FP441" s="36"/>
      <c r="FQ441" s="36"/>
      <c r="FR441" s="36"/>
      <c r="FS441" s="36"/>
    </row>
    <row r="442" spans="1:175" s="7" customFormat="1" ht="31.5" hidden="1">
      <c r="A442" s="24" t="s">
        <v>77</v>
      </c>
      <c r="B442" s="12" t="s">
        <v>215</v>
      </c>
      <c r="C442" s="12" t="s">
        <v>211</v>
      </c>
      <c r="D442" s="12" t="s">
        <v>330</v>
      </c>
      <c r="E442" s="12" t="s">
        <v>353</v>
      </c>
      <c r="F442" s="185"/>
      <c r="G442" s="185"/>
      <c r="H442" s="290" t="e">
        <f t="shared" si="12"/>
        <v>#DIV/0!</v>
      </c>
      <c r="I442" s="291">
        <f t="shared" si="13"/>
        <v>0</v>
      </c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6"/>
      <c r="FN442" s="36"/>
      <c r="FO442" s="36"/>
      <c r="FP442" s="36"/>
      <c r="FQ442" s="36"/>
      <c r="FR442" s="36"/>
      <c r="FS442" s="36"/>
    </row>
    <row r="443" spans="1:175" s="7" customFormat="1" ht="47.25">
      <c r="A443" s="24" t="s">
        <v>980</v>
      </c>
      <c r="B443" s="12" t="s">
        <v>215</v>
      </c>
      <c r="C443" s="12" t="s">
        <v>211</v>
      </c>
      <c r="D443" s="12" t="s">
        <v>136</v>
      </c>
      <c r="E443" s="12"/>
      <c r="F443" s="185">
        <f>SUM(F444)</f>
        <v>3881</v>
      </c>
      <c r="G443" s="185">
        <f>SUM(G444)</f>
        <v>1041.0999999999999</v>
      </c>
      <c r="H443" s="290">
        <f t="shared" si="12"/>
        <v>26.825560422571499</v>
      </c>
      <c r="I443" s="291">
        <f t="shared" si="13"/>
        <v>-2839.9</v>
      </c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6"/>
      <c r="FN443" s="36"/>
      <c r="FO443" s="36"/>
      <c r="FP443" s="36"/>
      <c r="FQ443" s="36"/>
      <c r="FR443" s="36"/>
      <c r="FS443" s="36"/>
    </row>
    <row r="444" spans="1:175" s="7" customFormat="1" ht="47.25">
      <c r="A444" s="24" t="s">
        <v>151</v>
      </c>
      <c r="B444" s="12" t="s">
        <v>215</v>
      </c>
      <c r="C444" s="12" t="s">
        <v>211</v>
      </c>
      <c r="D444" s="12" t="s">
        <v>136</v>
      </c>
      <c r="E444" s="12" t="s">
        <v>187</v>
      </c>
      <c r="F444" s="185">
        <f>SUM('не брать'!H909+'не брать'!H386)</f>
        <v>3881</v>
      </c>
      <c r="G444" s="185">
        <f>SUM('не брать'!I909+'не брать'!I386)</f>
        <v>1041.0999999999999</v>
      </c>
      <c r="H444" s="290">
        <f t="shared" si="12"/>
        <v>26.825560422571499</v>
      </c>
      <c r="I444" s="291">
        <f t="shared" si="13"/>
        <v>-2839.9</v>
      </c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6"/>
      <c r="FN444" s="36"/>
      <c r="FO444" s="36"/>
      <c r="FP444" s="36"/>
      <c r="FQ444" s="36"/>
      <c r="FR444" s="36"/>
      <c r="FS444" s="36"/>
    </row>
    <row r="445" spans="1:175" s="7" customFormat="1" ht="78.75">
      <c r="A445" s="76" t="s">
        <v>915</v>
      </c>
      <c r="B445" s="12" t="s">
        <v>215</v>
      </c>
      <c r="C445" s="12" t="s">
        <v>211</v>
      </c>
      <c r="D445" s="91" t="s">
        <v>916</v>
      </c>
      <c r="E445" s="12"/>
      <c r="F445" s="185">
        <f>SUM(F446)</f>
        <v>1246.4000000000001</v>
      </c>
      <c r="G445" s="185">
        <f>SUM(G446)</f>
        <v>431.4</v>
      </c>
      <c r="H445" s="290">
        <f t="shared" si="12"/>
        <v>34.611681643132215</v>
      </c>
      <c r="I445" s="291">
        <f t="shared" si="13"/>
        <v>-815.00000000000011</v>
      </c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6"/>
      <c r="FN445" s="36"/>
      <c r="FO445" s="36"/>
      <c r="FP445" s="36"/>
      <c r="FQ445" s="36"/>
      <c r="FR445" s="36"/>
      <c r="FS445" s="36"/>
    </row>
    <row r="446" spans="1:175" s="7" customFormat="1" ht="47.25">
      <c r="A446" s="76" t="s">
        <v>151</v>
      </c>
      <c r="B446" s="12" t="s">
        <v>215</v>
      </c>
      <c r="C446" s="12" t="s">
        <v>211</v>
      </c>
      <c r="D446" s="91" t="s">
        <v>916</v>
      </c>
      <c r="E446" s="12" t="s">
        <v>187</v>
      </c>
      <c r="F446" s="185">
        <f>SUM('не брать'!H911+'не брать'!H388)</f>
        <v>1246.4000000000001</v>
      </c>
      <c r="G446" s="185">
        <f>SUM('не брать'!I911+'не брать'!I388)</f>
        <v>431.4</v>
      </c>
      <c r="H446" s="290">
        <f t="shared" si="12"/>
        <v>34.611681643132215</v>
      </c>
      <c r="I446" s="291">
        <f t="shared" si="13"/>
        <v>-815.00000000000011</v>
      </c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6"/>
      <c r="FN446" s="36"/>
      <c r="FO446" s="36"/>
      <c r="FP446" s="36"/>
      <c r="FQ446" s="36"/>
      <c r="FR446" s="36"/>
      <c r="FS446" s="36"/>
    </row>
    <row r="447" spans="1:175" s="7" customFormat="1" ht="126">
      <c r="A447" s="240" t="s">
        <v>1050</v>
      </c>
      <c r="B447" s="130" t="s">
        <v>215</v>
      </c>
      <c r="C447" s="130" t="s">
        <v>211</v>
      </c>
      <c r="D447" s="91" t="s">
        <v>1051</v>
      </c>
      <c r="E447" s="91"/>
      <c r="F447" s="185">
        <f>SUM(F448)</f>
        <v>33</v>
      </c>
      <c r="G447" s="185">
        <f>SUM(G448)</f>
        <v>0</v>
      </c>
      <c r="H447" s="290">
        <f t="shared" si="12"/>
        <v>0</v>
      </c>
      <c r="I447" s="291">
        <f t="shared" si="13"/>
        <v>-33</v>
      </c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6"/>
      <c r="FN447" s="36"/>
      <c r="FO447" s="36"/>
      <c r="FP447" s="36"/>
      <c r="FQ447" s="36"/>
      <c r="FR447" s="36"/>
      <c r="FS447" s="36"/>
    </row>
    <row r="448" spans="1:175" s="7" customFormat="1" ht="47.25">
      <c r="A448" s="240" t="s">
        <v>151</v>
      </c>
      <c r="B448" s="130" t="s">
        <v>215</v>
      </c>
      <c r="C448" s="130" t="s">
        <v>211</v>
      </c>
      <c r="D448" s="91" t="s">
        <v>1051</v>
      </c>
      <c r="E448" s="91" t="s">
        <v>187</v>
      </c>
      <c r="F448" s="185">
        <f>SUM('не брать'!H393)</f>
        <v>33</v>
      </c>
      <c r="G448" s="185">
        <f>SUM('не брать'!I393)</f>
        <v>0</v>
      </c>
      <c r="H448" s="290">
        <f t="shared" si="12"/>
        <v>0</v>
      </c>
      <c r="I448" s="291">
        <f t="shared" si="13"/>
        <v>-33</v>
      </c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6"/>
      <c r="FN448" s="36"/>
      <c r="FO448" s="36"/>
      <c r="FP448" s="36"/>
      <c r="FQ448" s="36"/>
      <c r="FR448" s="36"/>
      <c r="FS448" s="36"/>
    </row>
    <row r="449" spans="1:175" s="7" customFormat="1" ht="126">
      <c r="A449" s="76" t="s">
        <v>1052</v>
      </c>
      <c r="B449" s="130" t="s">
        <v>215</v>
      </c>
      <c r="C449" s="130" t="s">
        <v>211</v>
      </c>
      <c r="D449" s="91" t="s">
        <v>1053</v>
      </c>
      <c r="E449" s="91"/>
      <c r="F449" s="185">
        <f>SUM(F450)</f>
        <v>0.7</v>
      </c>
      <c r="G449" s="185">
        <f>SUM(G450)</f>
        <v>0</v>
      </c>
      <c r="H449" s="290">
        <f t="shared" si="12"/>
        <v>0</v>
      </c>
      <c r="I449" s="291">
        <f t="shared" si="13"/>
        <v>-0.7</v>
      </c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6"/>
      <c r="FN449" s="36"/>
      <c r="FO449" s="36"/>
      <c r="FP449" s="36"/>
      <c r="FQ449" s="36"/>
      <c r="FR449" s="36"/>
      <c r="FS449" s="36"/>
    </row>
    <row r="450" spans="1:175" s="7" customFormat="1" ht="47.25">
      <c r="A450" s="76" t="s">
        <v>151</v>
      </c>
      <c r="B450" s="130" t="s">
        <v>215</v>
      </c>
      <c r="C450" s="130" t="s">
        <v>211</v>
      </c>
      <c r="D450" s="91" t="s">
        <v>1053</v>
      </c>
      <c r="E450" s="91" t="s">
        <v>187</v>
      </c>
      <c r="F450" s="185">
        <f>SUM('не брать'!H395)</f>
        <v>0.7</v>
      </c>
      <c r="G450" s="185">
        <f>SUM('не брать'!I395)</f>
        <v>0</v>
      </c>
      <c r="H450" s="290">
        <f t="shared" si="12"/>
        <v>0</v>
      </c>
      <c r="I450" s="291">
        <f t="shared" si="13"/>
        <v>-0.7</v>
      </c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6"/>
      <c r="FN450" s="36"/>
      <c r="FO450" s="36"/>
      <c r="FP450" s="36"/>
      <c r="FQ450" s="36"/>
      <c r="FR450" s="36"/>
      <c r="FS450" s="36"/>
    </row>
    <row r="451" spans="1:175" s="7" customFormat="1" ht="158.25" hidden="1" customHeight="1">
      <c r="A451" s="24" t="s">
        <v>722</v>
      </c>
      <c r="B451" s="12" t="s">
        <v>215</v>
      </c>
      <c r="C451" s="12" t="s">
        <v>211</v>
      </c>
      <c r="D451" s="12" t="s">
        <v>554</v>
      </c>
      <c r="E451" s="12"/>
      <c r="F451" s="185">
        <f>SUM(F452+F453)</f>
        <v>0</v>
      </c>
      <c r="G451" s="185">
        <f>SUM(G452+G453)</f>
        <v>0</v>
      </c>
      <c r="H451" s="290" t="e">
        <f t="shared" si="12"/>
        <v>#DIV/0!</v>
      </c>
      <c r="I451" s="291">
        <f t="shared" si="13"/>
        <v>0</v>
      </c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6"/>
      <c r="FN451" s="36"/>
      <c r="FO451" s="36"/>
      <c r="FP451" s="36"/>
      <c r="FQ451" s="36"/>
      <c r="FR451" s="36"/>
      <c r="FS451" s="36"/>
    </row>
    <row r="452" spans="1:175" s="7" customFormat="1" ht="31.5" hidden="1">
      <c r="A452" s="23" t="s">
        <v>135</v>
      </c>
      <c r="B452" s="12" t="s">
        <v>215</v>
      </c>
      <c r="C452" s="12" t="s">
        <v>211</v>
      </c>
      <c r="D452" s="12" t="s">
        <v>554</v>
      </c>
      <c r="E452" s="12" t="s">
        <v>438</v>
      </c>
      <c r="F452" s="185">
        <f>SUM('не брать'!H411)</f>
        <v>0</v>
      </c>
      <c r="G452" s="185">
        <f>SUM('не брать'!I411)</f>
        <v>0</v>
      </c>
      <c r="H452" s="290" t="e">
        <f t="shared" si="12"/>
        <v>#DIV/0!</v>
      </c>
      <c r="I452" s="291">
        <f t="shared" si="13"/>
        <v>0</v>
      </c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6"/>
      <c r="FN452" s="36"/>
      <c r="FO452" s="36"/>
      <c r="FP452" s="36"/>
      <c r="FQ452" s="36"/>
      <c r="FR452" s="36"/>
      <c r="FS452" s="36"/>
    </row>
    <row r="453" spans="1:175" s="7" customFormat="1" ht="47.25" hidden="1">
      <c r="A453" s="24" t="s">
        <v>151</v>
      </c>
      <c r="B453" s="12" t="s">
        <v>215</v>
      </c>
      <c r="C453" s="12" t="s">
        <v>211</v>
      </c>
      <c r="D453" s="12" t="s">
        <v>554</v>
      </c>
      <c r="E453" s="12" t="s">
        <v>187</v>
      </c>
      <c r="F453" s="185">
        <f>SUM('не брать'!H929)</f>
        <v>0</v>
      </c>
      <c r="G453" s="185">
        <f>SUM('не брать'!I929)</f>
        <v>0</v>
      </c>
      <c r="H453" s="290" t="e">
        <f t="shared" si="12"/>
        <v>#DIV/0!</v>
      </c>
      <c r="I453" s="291">
        <f t="shared" si="13"/>
        <v>0</v>
      </c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6"/>
      <c r="FN453" s="36"/>
      <c r="FO453" s="36"/>
      <c r="FP453" s="36"/>
      <c r="FQ453" s="36"/>
      <c r="FR453" s="36"/>
      <c r="FS453" s="36"/>
    </row>
    <row r="454" spans="1:175" s="7" customFormat="1" ht="63" hidden="1">
      <c r="A454" s="23" t="s">
        <v>613</v>
      </c>
      <c r="B454" s="12" t="s">
        <v>215</v>
      </c>
      <c r="C454" s="12" t="s">
        <v>211</v>
      </c>
      <c r="D454" s="12" t="s">
        <v>614</v>
      </c>
      <c r="E454" s="12"/>
      <c r="F454" s="185">
        <f>SUM(F455)</f>
        <v>0</v>
      </c>
      <c r="G454" s="185">
        <f>SUM(G455)</f>
        <v>0</v>
      </c>
      <c r="H454" s="290" t="e">
        <f t="shared" si="12"/>
        <v>#DIV/0!</v>
      </c>
      <c r="I454" s="291">
        <f t="shared" si="13"/>
        <v>0</v>
      </c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6"/>
      <c r="FN454" s="36"/>
      <c r="FO454" s="36"/>
      <c r="FP454" s="36"/>
      <c r="FQ454" s="36"/>
      <c r="FR454" s="36"/>
      <c r="FS454" s="36"/>
    </row>
    <row r="455" spans="1:175" s="7" customFormat="1" ht="31.5" hidden="1">
      <c r="A455" s="23" t="s">
        <v>135</v>
      </c>
      <c r="B455" s="12" t="s">
        <v>215</v>
      </c>
      <c r="C455" s="12" t="s">
        <v>211</v>
      </c>
      <c r="D455" s="12" t="s">
        <v>614</v>
      </c>
      <c r="E455" s="12" t="s">
        <v>438</v>
      </c>
      <c r="F455" s="185">
        <f>SUM('не брать'!H413)</f>
        <v>0</v>
      </c>
      <c r="G455" s="185">
        <f>SUM('не брать'!I413)</f>
        <v>0</v>
      </c>
      <c r="H455" s="290" t="e">
        <f t="shared" si="12"/>
        <v>#DIV/0!</v>
      </c>
      <c r="I455" s="291">
        <f t="shared" si="13"/>
        <v>0</v>
      </c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6"/>
      <c r="FN455" s="36"/>
      <c r="FO455" s="36"/>
      <c r="FP455" s="36"/>
      <c r="FQ455" s="36"/>
      <c r="FR455" s="36"/>
      <c r="FS455" s="36"/>
    </row>
    <row r="456" spans="1:175" s="7" customFormat="1" ht="189" hidden="1">
      <c r="A456" s="23" t="s">
        <v>723</v>
      </c>
      <c r="B456" s="12" t="s">
        <v>215</v>
      </c>
      <c r="C456" s="12" t="s">
        <v>211</v>
      </c>
      <c r="D456" s="13" t="s">
        <v>95</v>
      </c>
      <c r="E456" s="13"/>
      <c r="F456" s="185">
        <f>SUM(F457)</f>
        <v>0</v>
      </c>
      <c r="G456" s="185">
        <f>SUM(G457)</f>
        <v>0</v>
      </c>
      <c r="H456" s="290" t="e">
        <f t="shared" si="12"/>
        <v>#DIV/0!</v>
      </c>
      <c r="I456" s="291">
        <f t="shared" si="13"/>
        <v>0</v>
      </c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6"/>
      <c r="FN456" s="36"/>
      <c r="FO456" s="36"/>
      <c r="FP456" s="36"/>
      <c r="FQ456" s="36"/>
      <c r="FR456" s="36"/>
      <c r="FS456" s="36"/>
    </row>
    <row r="457" spans="1:175" s="7" customFormat="1" ht="47.25" hidden="1">
      <c r="A457" s="24" t="s">
        <v>151</v>
      </c>
      <c r="B457" s="12" t="s">
        <v>215</v>
      </c>
      <c r="C457" s="12" t="s">
        <v>211</v>
      </c>
      <c r="D457" s="13" t="s">
        <v>95</v>
      </c>
      <c r="E457" s="13" t="s">
        <v>187</v>
      </c>
      <c r="F457" s="185">
        <f>SUM('не брать'!H931)</f>
        <v>0</v>
      </c>
      <c r="G457" s="185">
        <f>SUM('не брать'!I931)</f>
        <v>0</v>
      </c>
      <c r="H457" s="290" t="e">
        <f t="shared" si="12"/>
        <v>#DIV/0!</v>
      </c>
      <c r="I457" s="291">
        <f t="shared" si="13"/>
        <v>0</v>
      </c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6"/>
      <c r="FN457" s="36"/>
      <c r="FO457" s="36"/>
      <c r="FP457" s="36"/>
      <c r="FQ457" s="36"/>
      <c r="FR457" s="36"/>
      <c r="FS457" s="36"/>
    </row>
    <row r="458" spans="1:175" s="7" customFormat="1" ht="63" hidden="1">
      <c r="A458" s="24" t="s">
        <v>430</v>
      </c>
      <c r="B458" s="12" t="s">
        <v>215</v>
      </c>
      <c r="C458" s="12" t="s">
        <v>211</v>
      </c>
      <c r="D458" s="12" t="s">
        <v>66</v>
      </c>
      <c r="E458" s="12"/>
      <c r="F458" s="185">
        <f>SUM(F459)</f>
        <v>0</v>
      </c>
      <c r="G458" s="185">
        <f>SUM(G459)</f>
        <v>0</v>
      </c>
      <c r="H458" s="290" t="e">
        <f t="shared" si="12"/>
        <v>#DIV/0!</v>
      </c>
      <c r="I458" s="291">
        <f t="shared" si="13"/>
        <v>0</v>
      </c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6"/>
      <c r="FN458" s="36"/>
      <c r="FO458" s="36"/>
      <c r="FP458" s="36"/>
      <c r="FQ458" s="36"/>
      <c r="FR458" s="36"/>
      <c r="FS458" s="36"/>
    </row>
    <row r="459" spans="1:175" s="7" customFormat="1" ht="47.25" hidden="1">
      <c r="A459" s="24" t="s">
        <v>188</v>
      </c>
      <c r="B459" s="12" t="s">
        <v>215</v>
      </c>
      <c r="C459" s="12" t="s">
        <v>211</v>
      </c>
      <c r="D459" s="12" t="s">
        <v>66</v>
      </c>
      <c r="E459" s="12" t="s">
        <v>187</v>
      </c>
      <c r="F459" s="185">
        <f>SUM('не брать'!H916)</f>
        <v>0</v>
      </c>
      <c r="G459" s="185">
        <f>SUM('не брать'!I916)</f>
        <v>0</v>
      </c>
      <c r="H459" s="290" t="e">
        <f t="shared" si="12"/>
        <v>#DIV/0!</v>
      </c>
      <c r="I459" s="291">
        <f t="shared" si="13"/>
        <v>0</v>
      </c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6"/>
      <c r="FN459" s="36"/>
      <c r="FO459" s="36"/>
      <c r="FP459" s="36"/>
      <c r="FQ459" s="36"/>
      <c r="FR459" s="36"/>
      <c r="FS459" s="36"/>
    </row>
    <row r="460" spans="1:175" s="7" customFormat="1" ht="63">
      <c r="A460" s="24" t="s">
        <v>998</v>
      </c>
      <c r="B460" s="12" t="s">
        <v>215</v>
      </c>
      <c r="C460" s="12" t="s">
        <v>211</v>
      </c>
      <c r="D460" s="164" t="s">
        <v>623</v>
      </c>
      <c r="E460" s="12"/>
      <c r="F460" s="185">
        <f>SUM(F461)</f>
        <v>496</v>
      </c>
      <c r="G460" s="185">
        <f>SUM(G461)</f>
        <v>78.5</v>
      </c>
      <c r="H460" s="290">
        <f t="shared" si="12"/>
        <v>15.826612903225806</v>
      </c>
      <c r="I460" s="291">
        <f t="shared" si="13"/>
        <v>-417.5</v>
      </c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6"/>
      <c r="FN460" s="36"/>
      <c r="FO460" s="36"/>
      <c r="FP460" s="36"/>
      <c r="FQ460" s="36"/>
      <c r="FR460" s="36"/>
      <c r="FS460" s="36"/>
    </row>
    <row r="461" spans="1:175" s="7" customFormat="1" ht="47.25">
      <c r="A461" s="24" t="s">
        <v>188</v>
      </c>
      <c r="B461" s="12" t="s">
        <v>215</v>
      </c>
      <c r="C461" s="12" t="s">
        <v>211</v>
      </c>
      <c r="D461" s="164" t="s">
        <v>623</v>
      </c>
      <c r="E461" s="12" t="s">
        <v>187</v>
      </c>
      <c r="F461" s="185">
        <f>SUM('не брать'!H918+'не брать'!H397)</f>
        <v>496</v>
      </c>
      <c r="G461" s="185">
        <f>SUM('не брать'!I918+'не брать'!I397)</f>
        <v>78.5</v>
      </c>
      <c r="H461" s="290">
        <f t="shared" si="12"/>
        <v>15.826612903225806</v>
      </c>
      <c r="I461" s="291">
        <f t="shared" si="13"/>
        <v>-417.5</v>
      </c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6"/>
      <c r="FN461" s="36"/>
      <c r="FO461" s="36"/>
      <c r="FP461" s="36"/>
      <c r="FQ461" s="36"/>
      <c r="FR461" s="36"/>
      <c r="FS461" s="36"/>
    </row>
    <row r="462" spans="1:175" s="7" customFormat="1" ht="157.5" hidden="1">
      <c r="A462" s="24" t="s">
        <v>834</v>
      </c>
      <c r="B462" s="12" t="s">
        <v>215</v>
      </c>
      <c r="C462" s="12" t="s">
        <v>211</v>
      </c>
      <c r="D462" s="12" t="s">
        <v>404</v>
      </c>
      <c r="E462" s="12"/>
      <c r="F462" s="185">
        <f>SUM(F463)</f>
        <v>0</v>
      </c>
      <c r="G462" s="185">
        <f>SUM(G463)</f>
        <v>0</v>
      </c>
      <c r="H462" s="290" t="e">
        <f t="shared" si="12"/>
        <v>#DIV/0!</v>
      </c>
      <c r="I462" s="291">
        <f t="shared" si="13"/>
        <v>0</v>
      </c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6"/>
      <c r="FN462" s="36"/>
      <c r="FO462" s="36"/>
      <c r="FP462" s="36"/>
      <c r="FQ462" s="36"/>
      <c r="FR462" s="36"/>
      <c r="FS462" s="36"/>
    </row>
    <row r="463" spans="1:175" s="7" customFormat="1" ht="47.25" hidden="1">
      <c r="A463" s="24" t="s">
        <v>188</v>
      </c>
      <c r="B463" s="12" t="s">
        <v>215</v>
      </c>
      <c r="C463" s="12" t="s">
        <v>211</v>
      </c>
      <c r="D463" s="12" t="s">
        <v>404</v>
      </c>
      <c r="E463" s="12" t="s">
        <v>187</v>
      </c>
      <c r="F463" s="185"/>
      <c r="G463" s="185"/>
      <c r="H463" s="290" t="e">
        <f t="shared" si="12"/>
        <v>#DIV/0!</v>
      </c>
      <c r="I463" s="291">
        <f t="shared" si="13"/>
        <v>0</v>
      </c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6"/>
      <c r="FN463" s="36"/>
      <c r="FO463" s="36"/>
      <c r="FP463" s="36"/>
      <c r="FQ463" s="36"/>
      <c r="FR463" s="36"/>
      <c r="FS463" s="36"/>
    </row>
    <row r="464" spans="1:175" s="7" customFormat="1" ht="78.75">
      <c r="A464" s="24" t="s">
        <v>975</v>
      </c>
      <c r="B464" s="12" t="s">
        <v>215</v>
      </c>
      <c r="C464" s="12" t="s">
        <v>211</v>
      </c>
      <c r="D464" s="12" t="s">
        <v>141</v>
      </c>
      <c r="E464" s="12"/>
      <c r="F464" s="185">
        <f>SUM(F465)</f>
        <v>978</v>
      </c>
      <c r="G464" s="185">
        <f>SUM(G465)</f>
        <v>169.5</v>
      </c>
      <c r="H464" s="290">
        <f t="shared" ref="H464:H527" si="15">SUM(G464/F464*100)</f>
        <v>17.331288343558281</v>
      </c>
      <c r="I464" s="291">
        <f t="shared" ref="I464:I527" si="16">SUM(G464-F464)</f>
        <v>-808.5</v>
      </c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6"/>
      <c r="FN464" s="36"/>
      <c r="FO464" s="36"/>
      <c r="FP464" s="36"/>
      <c r="FQ464" s="36"/>
      <c r="FR464" s="36"/>
      <c r="FS464" s="36"/>
    </row>
    <row r="465" spans="1:175" s="7" customFormat="1" ht="47.25">
      <c r="A465" s="24" t="s">
        <v>151</v>
      </c>
      <c r="B465" s="12" t="s">
        <v>215</v>
      </c>
      <c r="C465" s="12" t="s">
        <v>211</v>
      </c>
      <c r="D465" s="12" t="s">
        <v>141</v>
      </c>
      <c r="E465" s="12" t="s">
        <v>187</v>
      </c>
      <c r="F465" s="185">
        <f>SUM('не брать'!H925+'не брать'!H407)</f>
        <v>978</v>
      </c>
      <c r="G465" s="185">
        <f>SUM('не брать'!I925+'не брать'!I407)</f>
        <v>169.5</v>
      </c>
      <c r="H465" s="290">
        <f t="shared" si="15"/>
        <v>17.331288343558281</v>
      </c>
      <c r="I465" s="291">
        <f t="shared" si="16"/>
        <v>-808.5</v>
      </c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6"/>
      <c r="FN465" s="36"/>
      <c r="FO465" s="36"/>
      <c r="FP465" s="36"/>
      <c r="FQ465" s="36"/>
      <c r="FR465" s="36"/>
      <c r="FS465" s="36"/>
    </row>
    <row r="466" spans="1:175" s="7" customFormat="1" hidden="1">
      <c r="A466" s="24"/>
      <c r="B466" s="12" t="s">
        <v>215</v>
      </c>
      <c r="C466" s="12" t="s">
        <v>211</v>
      </c>
      <c r="D466" s="12" t="s">
        <v>145</v>
      </c>
      <c r="E466" s="12"/>
      <c r="F466" s="185">
        <f>SUM(F467)</f>
        <v>0</v>
      </c>
      <c r="G466" s="185">
        <f>SUM(G467)</f>
        <v>0</v>
      </c>
      <c r="H466" s="290" t="e">
        <f t="shared" si="15"/>
        <v>#DIV/0!</v>
      </c>
      <c r="I466" s="291">
        <f t="shared" si="16"/>
        <v>0</v>
      </c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6"/>
      <c r="FN466" s="36"/>
      <c r="FO466" s="36"/>
      <c r="FP466" s="36"/>
      <c r="FQ466" s="36"/>
      <c r="FR466" s="36"/>
      <c r="FS466" s="36"/>
    </row>
    <row r="467" spans="1:175" s="7" customFormat="1" ht="47.25" hidden="1">
      <c r="A467" s="24" t="s">
        <v>151</v>
      </c>
      <c r="B467" s="12" t="s">
        <v>215</v>
      </c>
      <c r="C467" s="12" t="s">
        <v>211</v>
      </c>
      <c r="D467" s="12" t="s">
        <v>145</v>
      </c>
      <c r="E467" s="12" t="s">
        <v>187</v>
      </c>
      <c r="F467" s="185"/>
      <c r="G467" s="185"/>
      <c r="H467" s="290" t="e">
        <f t="shared" si="15"/>
        <v>#DIV/0!</v>
      </c>
      <c r="I467" s="291">
        <f t="shared" si="16"/>
        <v>0</v>
      </c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6"/>
      <c r="FN467" s="36"/>
      <c r="FO467" s="36"/>
      <c r="FP467" s="36"/>
      <c r="FQ467" s="36"/>
      <c r="FR467" s="36"/>
      <c r="FS467" s="36"/>
    </row>
    <row r="468" spans="1:175" s="7" customFormat="1" ht="47.25">
      <c r="A468" s="24" t="s">
        <v>976</v>
      </c>
      <c r="B468" s="12" t="s">
        <v>215</v>
      </c>
      <c r="C468" s="12" t="s">
        <v>211</v>
      </c>
      <c r="D468" s="164" t="s">
        <v>624</v>
      </c>
      <c r="E468" s="12"/>
      <c r="F468" s="185">
        <f>SUM(F469)</f>
        <v>100</v>
      </c>
      <c r="G468" s="185">
        <f>SUM(G469)</f>
        <v>0</v>
      </c>
      <c r="H468" s="290">
        <f t="shared" si="15"/>
        <v>0</v>
      </c>
      <c r="I468" s="291">
        <f t="shared" si="16"/>
        <v>-100</v>
      </c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6"/>
      <c r="FN468" s="36"/>
      <c r="FO468" s="36"/>
      <c r="FP468" s="36"/>
      <c r="FQ468" s="36"/>
      <c r="FR468" s="36"/>
      <c r="FS468" s="36"/>
    </row>
    <row r="469" spans="1:175" s="7" customFormat="1" ht="47.25">
      <c r="A469" s="24" t="s">
        <v>151</v>
      </c>
      <c r="B469" s="12" t="s">
        <v>215</v>
      </c>
      <c r="C469" s="12" t="s">
        <v>211</v>
      </c>
      <c r="D469" s="164" t="s">
        <v>624</v>
      </c>
      <c r="E469" s="12" t="s">
        <v>187</v>
      </c>
      <c r="F469" s="185">
        <f>SUM('не брать'!H927+'не брать'!H409)</f>
        <v>100</v>
      </c>
      <c r="G469" s="185">
        <f>SUM('не брать'!I927+'не брать'!I409)</f>
        <v>0</v>
      </c>
      <c r="H469" s="290">
        <f t="shared" si="15"/>
        <v>0</v>
      </c>
      <c r="I469" s="291">
        <f t="shared" si="16"/>
        <v>-100</v>
      </c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6"/>
      <c r="FN469" s="36"/>
      <c r="FO469" s="36"/>
      <c r="FP469" s="36"/>
      <c r="FQ469" s="36"/>
      <c r="FR469" s="36"/>
      <c r="FS469" s="36"/>
    </row>
    <row r="470" spans="1:175" s="7" customFormat="1" ht="126">
      <c r="A470" s="24" t="s">
        <v>982</v>
      </c>
      <c r="B470" s="12" t="s">
        <v>215</v>
      </c>
      <c r="C470" s="12" t="s">
        <v>211</v>
      </c>
      <c r="D470" s="12" t="s">
        <v>138</v>
      </c>
      <c r="E470" s="12"/>
      <c r="F470" s="185">
        <f>SUM(F471:F472)</f>
        <v>42808</v>
      </c>
      <c r="G470" s="185">
        <f>SUM(G471:G472)</f>
        <v>9893</v>
      </c>
      <c r="H470" s="290">
        <f t="shared" si="15"/>
        <v>23.11016632405158</v>
      </c>
      <c r="I470" s="291">
        <f t="shared" si="16"/>
        <v>-32915</v>
      </c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6"/>
      <c r="FN470" s="36"/>
      <c r="FO470" s="36"/>
      <c r="FP470" s="36"/>
      <c r="FQ470" s="36"/>
      <c r="FR470" s="36"/>
      <c r="FS470" s="36"/>
    </row>
    <row r="471" spans="1:175" s="7" customFormat="1">
      <c r="A471" s="23"/>
      <c r="B471" s="12" t="s">
        <v>215</v>
      </c>
      <c r="C471" s="12" t="s">
        <v>211</v>
      </c>
      <c r="D471" s="12" t="s">
        <v>138</v>
      </c>
      <c r="E471" s="12" t="s">
        <v>438</v>
      </c>
      <c r="F471" s="185">
        <f>SUM('не брать'!H390)</f>
        <v>1355</v>
      </c>
      <c r="G471" s="185">
        <f>SUM('не брать'!I390)</f>
        <v>0</v>
      </c>
      <c r="H471" s="290">
        <f t="shared" si="15"/>
        <v>0</v>
      </c>
      <c r="I471" s="291">
        <f t="shared" si="16"/>
        <v>-1355</v>
      </c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6"/>
      <c r="FN471" s="36"/>
      <c r="FO471" s="36"/>
      <c r="FP471" s="36"/>
      <c r="FQ471" s="36"/>
      <c r="FR471" s="36"/>
      <c r="FS471" s="36"/>
    </row>
    <row r="472" spans="1:175" s="7" customFormat="1" ht="47.25">
      <c r="A472" s="24" t="s">
        <v>188</v>
      </c>
      <c r="B472" s="12" t="s">
        <v>215</v>
      </c>
      <c r="C472" s="12" t="s">
        <v>211</v>
      </c>
      <c r="D472" s="12" t="s">
        <v>138</v>
      </c>
      <c r="E472" s="12" t="s">
        <v>187</v>
      </c>
      <c r="F472" s="185">
        <f>SUM('не брать'!H922+'не брать'!H923+'не брать'!H702+'не брать'!H391)</f>
        <v>41453</v>
      </c>
      <c r="G472" s="185">
        <f>SUM('не брать'!I922+'не брать'!I923+'не брать'!I702+'не брать'!I391)</f>
        <v>9893</v>
      </c>
      <c r="H472" s="290">
        <f t="shared" si="15"/>
        <v>23.865582708127274</v>
      </c>
      <c r="I472" s="291">
        <f t="shared" si="16"/>
        <v>-31560</v>
      </c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6"/>
      <c r="FN472" s="36"/>
      <c r="FO472" s="36"/>
      <c r="FP472" s="36"/>
      <c r="FQ472" s="36"/>
      <c r="FR472" s="36"/>
      <c r="FS472" s="36"/>
    </row>
    <row r="473" spans="1:175" s="7" customFormat="1" ht="204.75" hidden="1">
      <c r="A473" s="24" t="s">
        <v>835</v>
      </c>
      <c r="B473" s="12" t="s">
        <v>215</v>
      </c>
      <c r="C473" s="12" t="s">
        <v>211</v>
      </c>
      <c r="D473" s="12" t="s">
        <v>140</v>
      </c>
      <c r="E473" s="12"/>
      <c r="F473" s="185">
        <f>SUM(F474)</f>
        <v>0</v>
      </c>
      <c r="G473" s="185">
        <f>SUM(G474)</f>
        <v>0</v>
      </c>
      <c r="H473" s="290" t="e">
        <f t="shared" si="15"/>
        <v>#DIV/0!</v>
      </c>
      <c r="I473" s="291">
        <f t="shared" si="16"/>
        <v>0</v>
      </c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6"/>
      <c r="FN473" s="36"/>
      <c r="FO473" s="36"/>
      <c r="FP473" s="36"/>
      <c r="FQ473" s="36"/>
      <c r="FR473" s="36"/>
      <c r="FS473" s="36"/>
    </row>
    <row r="474" spans="1:175" s="7" customFormat="1" ht="47.25" hidden="1">
      <c r="A474" s="24" t="s">
        <v>188</v>
      </c>
      <c r="B474" s="12" t="s">
        <v>215</v>
      </c>
      <c r="C474" s="12" t="s">
        <v>211</v>
      </c>
      <c r="D474" s="12" t="s">
        <v>140</v>
      </c>
      <c r="E474" s="12" t="s">
        <v>187</v>
      </c>
      <c r="F474" s="185">
        <f>SUM('не брать'!H919)</f>
        <v>0</v>
      </c>
      <c r="G474" s="185">
        <f>SUM('не брать'!I919)</f>
        <v>0</v>
      </c>
      <c r="H474" s="290" t="e">
        <f t="shared" si="15"/>
        <v>#DIV/0!</v>
      </c>
      <c r="I474" s="291">
        <f t="shared" si="16"/>
        <v>0</v>
      </c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6"/>
      <c r="FN474" s="36"/>
      <c r="FO474" s="36"/>
      <c r="FP474" s="36"/>
      <c r="FQ474" s="36"/>
      <c r="FR474" s="36"/>
      <c r="FS474" s="36"/>
    </row>
    <row r="475" spans="1:175" s="7" customFormat="1" ht="63" hidden="1">
      <c r="A475" s="24" t="s">
        <v>354</v>
      </c>
      <c r="B475" s="12" t="s">
        <v>215</v>
      </c>
      <c r="C475" s="12" t="s">
        <v>211</v>
      </c>
      <c r="D475" s="10" t="s">
        <v>60</v>
      </c>
      <c r="E475" s="10"/>
      <c r="F475" s="185">
        <f>SUM(F476)</f>
        <v>0</v>
      </c>
      <c r="G475" s="185">
        <f>SUM(G476)</f>
        <v>0</v>
      </c>
      <c r="H475" s="290" t="e">
        <f t="shared" si="15"/>
        <v>#DIV/0!</v>
      </c>
      <c r="I475" s="291">
        <f t="shared" si="16"/>
        <v>0</v>
      </c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6"/>
      <c r="FN475" s="36"/>
      <c r="FO475" s="36"/>
      <c r="FP475" s="36"/>
      <c r="FQ475" s="36"/>
      <c r="FR475" s="36"/>
      <c r="FS475" s="36"/>
    </row>
    <row r="476" spans="1:175" s="7" customFormat="1" hidden="1">
      <c r="A476" s="24" t="s">
        <v>226</v>
      </c>
      <c r="B476" s="12" t="s">
        <v>215</v>
      </c>
      <c r="C476" s="12" t="s">
        <v>211</v>
      </c>
      <c r="D476" s="13" t="s">
        <v>53</v>
      </c>
      <c r="E476" s="13" t="s">
        <v>202</v>
      </c>
      <c r="F476" s="185"/>
      <c r="G476" s="185"/>
      <c r="H476" s="290" t="e">
        <f t="shared" si="15"/>
        <v>#DIV/0!</v>
      </c>
      <c r="I476" s="291">
        <f t="shared" si="16"/>
        <v>0</v>
      </c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6"/>
      <c r="FN476" s="36"/>
      <c r="FO476" s="36"/>
      <c r="FP476" s="36"/>
      <c r="FQ476" s="36"/>
      <c r="FR476" s="36"/>
      <c r="FS476" s="36"/>
    </row>
    <row r="477" spans="1:175" s="7" customFormat="1" ht="220.5" hidden="1">
      <c r="A477" s="24" t="s">
        <v>813</v>
      </c>
      <c r="B477" s="12" t="s">
        <v>215</v>
      </c>
      <c r="C477" s="12" t="s">
        <v>211</v>
      </c>
      <c r="D477" s="12" t="s">
        <v>454</v>
      </c>
      <c r="E477" s="12"/>
      <c r="F477" s="185">
        <f>SUM(F478)</f>
        <v>0</v>
      </c>
      <c r="G477" s="185">
        <f>SUM(G478)</f>
        <v>0</v>
      </c>
      <c r="H477" s="290" t="e">
        <f t="shared" si="15"/>
        <v>#DIV/0!</v>
      </c>
      <c r="I477" s="291">
        <f t="shared" si="16"/>
        <v>0</v>
      </c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6"/>
      <c r="FN477" s="36"/>
      <c r="FO477" s="36"/>
      <c r="FP477" s="36"/>
      <c r="FQ477" s="36"/>
      <c r="FR477" s="36"/>
      <c r="FS477" s="36"/>
    </row>
    <row r="478" spans="1:175" s="7" customFormat="1" ht="47.25" hidden="1">
      <c r="A478" s="24" t="s">
        <v>151</v>
      </c>
      <c r="B478" s="12" t="s">
        <v>215</v>
      </c>
      <c r="C478" s="12" t="s">
        <v>211</v>
      </c>
      <c r="D478" s="12" t="s">
        <v>454</v>
      </c>
      <c r="E478" s="12" t="s">
        <v>187</v>
      </c>
      <c r="F478" s="185">
        <f>SUM('не брать'!H933)</f>
        <v>0</v>
      </c>
      <c r="G478" s="185">
        <f>SUM('не брать'!I933)</f>
        <v>0</v>
      </c>
      <c r="H478" s="290" t="e">
        <f t="shared" si="15"/>
        <v>#DIV/0!</v>
      </c>
      <c r="I478" s="291">
        <f t="shared" si="16"/>
        <v>0</v>
      </c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6"/>
      <c r="FN478" s="36"/>
      <c r="FO478" s="36"/>
      <c r="FP478" s="36"/>
      <c r="FQ478" s="36"/>
      <c r="FR478" s="36"/>
      <c r="FS478" s="36"/>
    </row>
    <row r="479" spans="1:175" s="7" customFormat="1" ht="204.75" hidden="1">
      <c r="A479" s="24" t="s">
        <v>814</v>
      </c>
      <c r="B479" s="12" t="s">
        <v>215</v>
      </c>
      <c r="C479" s="12" t="s">
        <v>211</v>
      </c>
      <c r="D479" s="12" t="s">
        <v>465</v>
      </c>
      <c r="E479" s="12"/>
      <c r="F479" s="185">
        <f>SUM(F480)</f>
        <v>0</v>
      </c>
      <c r="G479" s="185">
        <f>SUM(G480)</f>
        <v>0</v>
      </c>
      <c r="H479" s="290" t="e">
        <f t="shared" si="15"/>
        <v>#DIV/0!</v>
      </c>
      <c r="I479" s="291">
        <f t="shared" si="16"/>
        <v>0</v>
      </c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6"/>
      <c r="FN479" s="36"/>
      <c r="FO479" s="36"/>
      <c r="FP479" s="36"/>
      <c r="FQ479" s="36"/>
      <c r="FR479" s="36"/>
      <c r="FS479" s="36"/>
    </row>
    <row r="480" spans="1:175" s="7" customFormat="1" ht="47.25" hidden="1">
      <c r="A480" s="24" t="s">
        <v>151</v>
      </c>
      <c r="B480" s="12" t="s">
        <v>215</v>
      </c>
      <c r="C480" s="12" t="s">
        <v>211</v>
      </c>
      <c r="D480" s="12" t="s">
        <v>465</v>
      </c>
      <c r="E480" s="12" t="s">
        <v>187</v>
      </c>
      <c r="F480" s="185">
        <f>SUM('не брать'!H935)</f>
        <v>0</v>
      </c>
      <c r="G480" s="185">
        <f>SUM('не брать'!I935)</f>
        <v>0</v>
      </c>
      <c r="H480" s="290" t="e">
        <f t="shared" si="15"/>
        <v>#DIV/0!</v>
      </c>
      <c r="I480" s="291">
        <f t="shared" si="16"/>
        <v>0</v>
      </c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6"/>
      <c r="FN480" s="36"/>
      <c r="FO480" s="36"/>
      <c r="FP480" s="36"/>
      <c r="FQ480" s="36"/>
      <c r="FR480" s="36"/>
      <c r="FS480" s="36"/>
    </row>
    <row r="481" spans="1:175" s="7" customFormat="1" ht="126" hidden="1">
      <c r="A481" s="24" t="s">
        <v>480</v>
      </c>
      <c r="B481" s="12" t="s">
        <v>215</v>
      </c>
      <c r="C481" s="12" t="s">
        <v>211</v>
      </c>
      <c r="D481" s="13" t="s">
        <v>481</v>
      </c>
      <c r="E481" s="13"/>
      <c r="F481" s="185">
        <f>SUM(F482)</f>
        <v>0</v>
      </c>
      <c r="G481" s="185">
        <f>SUM(G482)</f>
        <v>0</v>
      </c>
      <c r="H481" s="290" t="e">
        <f t="shared" si="15"/>
        <v>#DIV/0!</v>
      </c>
      <c r="I481" s="291">
        <f t="shared" si="16"/>
        <v>0</v>
      </c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6"/>
      <c r="FN481" s="36"/>
      <c r="FO481" s="36"/>
      <c r="FP481" s="36"/>
      <c r="FQ481" s="36"/>
      <c r="FR481" s="36"/>
      <c r="FS481" s="36"/>
    </row>
    <row r="482" spans="1:175" s="7" customFormat="1" ht="47.25" hidden="1">
      <c r="A482" s="24" t="s">
        <v>151</v>
      </c>
      <c r="B482" s="12" t="s">
        <v>215</v>
      </c>
      <c r="C482" s="12" t="s">
        <v>211</v>
      </c>
      <c r="D482" s="13" t="s">
        <v>481</v>
      </c>
      <c r="E482" s="13" t="s">
        <v>187</v>
      </c>
      <c r="F482" s="185">
        <f>SUM('не брать'!H937)</f>
        <v>0</v>
      </c>
      <c r="G482" s="185">
        <f>SUM('не брать'!I937)</f>
        <v>0</v>
      </c>
      <c r="H482" s="290" t="e">
        <f t="shared" si="15"/>
        <v>#DIV/0!</v>
      </c>
      <c r="I482" s="291">
        <f t="shared" si="16"/>
        <v>0</v>
      </c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6"/>
      <c r="FN482" s="36"/>
      <c r="FO482" s="36"/>
      <c r="FP482" s="36"/>
      <c r="FQ482" s="36"/>
      <c r="FR482" s="36"/>
      <c r="FS482" s="36"/>
    </row>
    <row r="483" spans="1:175" s="7" customFormat="1" ht="236.25" hidden="1">
      <c r="A483" s="24" t="s">
        <v>815</v>
      </c>
      <c r="B483" s="12" t="s">
        <v>215</v>
      </c>
      <c r="C483" s="12" t="s">
        <v>211</v>
      </c>
      <c r="D483" s="12" t="s">
        <v>466</v>
      </c>
      <c r="E483" s="12"/>
      <c r="F483" s="185">
        <f>SUM(F484)</f>
        <v>0</v>
      </c>
      <c r="G483" s="185">
        <f>SUM(G484)</f>
        <v>0</v>
      </c>
      <c r="H483" s="290" t="e">
        <f t="shared" si="15"/>
        <v>#DIV/0!</v>
      </c>
      <c r="I483" s="291">
        <f t="shared" si="16"/>
        <v>0</v>
      </c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6"/>
      <c r="FN483" s="36"/>
      <c r="FO483" s="36"/>
      <c r="FP483" s="36"/>
      <c r="FQ483" s="36"/>
      <c r="FR483" s="36"/>
      <c r="FS483" s="36"/>
    </row>
    <row r="484" spans="1:175" s="7" customFormat="1" ht="47.25" hidden="1">
      <c r="A484" s="24" t="s">
        <v>151</v>
      </c>
      <c r="B484" s="12" t="s">
        <v>215</v>
      </c>
      <c r="C484" s="12" t="s">
        <v>211</v>
      </c>
      <c r="D484" s="12" t="s">
        <v>466</v>
      </c>
      <c r="E484" s="12" t="s">
        <v>187</v>
      </c>
      <c r="F484" s="185">
        <f>SUM('не брать'!H939)</f>
        <v>0</v>
      </c>
      <c r="G484" s="185">
        <f>SUM('не брать'!I939)</f>
        <v>0</v>
      </c>
      <c r="H484" s="290" t="e">
        <f t="shared" si="15"/>
        <v>#DIV/0!</v>
      </c>
      <c r="I484" s="291">
        <f t="shared" si="16"/>
        <v>0</v>
      </c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6"/>
      <c r="FN484" s="36"/>
      <c r="FO484" s="36"/>
      <c r="FP484" s="36"/>
      <c r="FQ484" s="36"/>
      <c r="FR484" s="36"/>
      <c r="FS484" s="36"/>
    </row>
    <row r="485" spans="1:175" s="7" customFormat="1" ht="299.25" hidden="1">
      <c r="A485" s="24" t="s">
        <v>816</v>
      </c>
      <c r="B485" s="12" t="s">
        <v>215</v>
      </c>
      <c r="C485" s="12" t="s">
        <v>211</v>
      </c>
      <c r="D485" s="12" t="s">
        <v>467</v>
      </c>
      <c r="E485" s="12"/>
      <c r="F485" s="185">
        <f>SUM(F486)</f>
        <v>0</v>
      </c>
      <c r="G485" s="185">
        <f>SUM(G486)</f>
        <v>0</v>
      </c>
      <c r="H485" s="290" t="e">
        <f t="shared" si="15"/>
        <v>#DIV/0!</v>
      </c>
      <c r="I485" s="291">
        <f t="shared" si="16"/>
        <v>0</v>
      </c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6"/>
      <c r="FN485" s="36"/>
      <c r="FO485" s="36"/>
      <c r="FP485" s="36"/>
      <c r="FQ485" s="36"/>
      <c r="FR485" s="36"/>
      <c r="FS485" s="36"/>
    </row>
    <row r="486" spans="1:175" s="7" customFormat="1" ht="47.25" hidden="1">
      <c r="A486" s="24" t="s">
        <v>151</v>
      </c>
      <c r="B486" s="12" t="s">
        <v>215</v>
      </c>
      <c r="C486" s="12" t="s">
        <v>211</v>
      </c>
      <c r="D486" s="12" t="s">
        <v>467</v>
      </c>
      <c r="E486" s="12" t="s">
        <v>187</v>
      </c>
      <c r="F486" s="185">
        <f>SUM('не брать'!H941)</f>
        <v>0</v>
      </c>
      <c r="G486" s="185">
        <f>SUM('не брать'!I941)</f>
        <v>0</v>
      </c>
      <c r="H486" s="290" t="e">
        <f t="shared" si="15"/>
        <v>#DIV/0!</v>
      </c>
      <c r="I486" s="291">
        <f t="shared" si="16"/>
        <v>0</v>
      </c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6"/>
      <c r="FN486" s="36"/>
      <c r="FO486" s="36"/>
      <c r="FP486" s="36"/>
      <c r="FQ486" s="36"/>
      <c r="FR486" s="36"/>
      <c r="FS486" s="36"/>
    </row>
    <row r="487" spans="1:175" s="7" customFormat="1" ht="78.75">
      <c r="A487" s="24" t="s">
        <v>999</v>
      </c>
      <c r="B487" s="12" t="s">
        <v>215</v>
      </c>
      <c r="C487" s="12" t="s">
        <v>211</v>
      </c>
      <c r="D487" s="164" t="s">
        <v>642</v>
      </c>
      <c r="E487" s="12"/>
      <c r="F487" s="185">
        <f>SUM(F488)</f>
        <v>5468</v>
      </c>
      <c r="G487" s="185">
        <f>SUM(G488)</f>
        <v>1399.8</v>
      </c>
      <c r="H487" s="290">
        <f t="shared" si="15"/>
        <v>25.599853694220918</v>
      </c>
      <c r="I487" s="291">
        <f t="shared" si="16"/>
        <v>-4068.2</v>
      </c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6"/>
      <c r="FN487" s="36"/>
      <c r="FO487" s="36"/>
      <c r="FP487" s="36"/>
      <c r="FQ487" s="36"/>
      <c r="FR487" s="36"/>
      <c r="FS487" s="36"/>
    </row>
    <row r="488" spans="1:175" s="7" customFormat="1" ht="47.25">
      <c r="A488" s="24" t="s">
        <v>151</v>
      </c>
      <c r="B488" s="12" t="s">
        <v>215</v>
      </c>
      <c r="C488" s="12" t="s">
        <v>211</v>
      </c>
      <c r="D488" s="164" t="s">
        <v>642</v>
      </c>
      <c r="E488" s="12" t="s">
        <v>187</v>
      </c>
      <c r="F488" s="185">
        <f>SUM('не брать'!H943+'не брать'!H399)</f>
        <v>5468</v>
      </c>
      <c r="G488" s="185">
        <f>SUM('не брать'!I943+'не брать'!I399)</f>
        <v>1399.8</v>
      </c>
      <c r="H488" s="290">
        <f t="shared" si="15"/>
        <v>25.599853694220918</v>
      </c>
      <c r="I488" s="291">
        <f t="shared" si="16"/>
        <v>-4068.2</v>
      </c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6"/>
      <c r="FN488" s="36"/>
      <c r="FO488" s="36"/>
      <c r="FP488" s="36"/>
      <c r="FQ488" s="36"/>
      <c r="FR488" s="36"/>
      <c r="FS488" s="36"/>
    </row>
    <row r="489" spans="1:175" s="7" customFormat="1" ht="94.5">
      <c r="A489" s="24" t="s">
        <v>1000</v>
      </c>
      <c r="B489" s="12" t="s">
        <v>215</v>
      </c>
      <c r="C489" s="12" t="s">
        <v>211</v>
      </c>
      <c r="D489" s="13" t="s">
        <v>643</v>
      </c>
      <c r="E489" s="13"/>
      <c r="F489" s="185">
        <f>SUM(F490)</f>
        <v>242</v>
      </c>
      <c r="G489" s="185">
        <f>SUM(G490)</f>
        <v>58.3</v>
      </c>
      <c r="H489" s="290">
        <f t="shared" si="15"/>
        <v>24.09090909090909</v>
      </c>
      <c r="I489" s="291">
        <f t="shared" si="16"/>
        <v>-183.7</v>
      </c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6"/>
      <c r="FN489" s="36"/>
      <c r="FO489" s="36"/>
      <c r="FP489" s="36"/>
      <c r="FQ489" s="36"/>
      <c r="FR489" s="36"/>
      <c r="FS489" s="36"/>
    </row>
    <row r="490" spans="1:175" s="7" customFormat="1" ht="47.25">
      <c r="A490" s="24" t="s">
        <v>151</v>
      </c>
      <c r="B490" s="12" t="s">
        <v>215</v>
      </c>
      <c r="C490" s="12" t="s">
        <v>211</v>
      </c>
      <c r="D490" s="13" t="s">
        <v>643</v>
      </c>
      <c r="E490" s="13" t="s">
        <v>187</v>
      </c>
      <c r="F490" s="185">
        <f>SUM('не брать'!H945+'не брать'!H401)</f>
        <v>242</v>
      </c>
      <c r="G490" s="185">
        <f>SUM('не брать'!I945+'не брать'!I401)</f>
        <v>58.3</v>
      </c>
      <c r="H490" s="290">
        <f t="shared" si="15"/>
        <v>24.09090909090909</v>
      </c>
      <c r="I490" s="291">
        <f t="shared" si="16"/>
        <v>-183.7</v>
      </c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6"/>
      <c r="FN490" s="36"/>
      <c r="FO490" s="36"/>
      <c r="FP490" s="36"/>
      <c r="FQ490" s="36"/>
      <c r="FR490" s="36"/>
      <c r="FS490" s="36"/>
    </row>
    <row r="491" spans="1:175" s="7" customFormat="1" ht="47.25">
      <c r="A491" s="24" t="s">
        <v>615</v>
      </c>
      <c r="B491" s="12" t="s">
        <v>215</v>
      </c>
      <c r="C491" s="12" t="s">
        <v>211</v>
      </c>
      <c r="D491" s="13" t="s">
        <v>644</v>
      </c>
      <c r="E491" s="13"/>
      <c r="F491" s="185">
        <f>SUM(F492)</f>
        <v>78</v>
      </c>
      <c r="G491" s="185">
        <f>SUM(G492)</f>
        <v>18.899999999999999</v>
      </c>
      <c r="H491" s="290">
        <f t="shared" si="15"/>
        <v>24.230769230769226</v>
      </c>
      <c r="I491" s="291">
        <f t="shared" si="16"/>
        <v>-59.1</v>
      </c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6"/>
      <c r="FN491" s="36"/>
      <c r="FO491" s="36"/>
      <c r="FP491" s="36"/>
      <c r="FQ491" s="36"/>
      <c r="FR491" s="36"/>
      <c r="FS491" s="36"/>
    </row>
    <row r="492" spans="1:175" s="7" customFormat="1" ht="47.25">
      <c r="A492" s="24" t="s">
        <v>151</v>
      </c>
      <c r="B492" s="12" t="s">
        <v>215</v>
      </c>
      <c r="C492" s="12" t="s">
        <v>211</v>
      </c>
      <c r="D492" s="13" t="s">
        <v>644</v>
      </c>
      <c r="E492" s="13" t="s">
        <v>187</v>
      </c>
      <c r="F492" s="185">
        <f>SUM('не брать'!H947+'не брать'!H403)</f>
        <v>78</v>
      </c>
      <c r="G492" s="185">
        <f>SUM('не брать'!I947+'не брать'!I403)</f>
        <v>18.899999999999999</v>
      </c>
      <c r="H492" s="290">
        <f t="shared" si="15"/>
        <v>24.230769230769226</v>
      </c>
      <c r="I492" s="291">
        <f t="shared" si="16"/>
        <v>-59.1</v>
      </c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6"/>
      <c r="FN492" s="36"/>
      <c r="FO492" s="36"/>
      <c r="FP492" s="36"/>
      <c r="FQ492" s="36"/>
      <c r="FR492" s="36"/>
      <c r="FS492" s="36"/>
    </row>
    <row r="493" spans="1:175" s="7" customFormat="1" ht="78.75">
      <c r="A493" s="24" t="s">
        <v>477</v>
      </c>
      <c r="B493" s="12" t="s">
        <v>215</v>
      </c>
      <c r="C493" s="12" t="s">
        <v>211</v>
      </c>
      <c r="D493" s="13" t="s">
        <v>476</v>
      </c>
      <c r="E493" s="13"/>
      <c r="F493" s="185">
        <f>SUM(F494)</f>
        <v>4629.3</v>
      </c>
      <c r="G493" s="185">
        <f>SUM(G494)</f>
        <v>1242.7</v>
      </c>
      <c r="H493" s="290">
        <f t="shared" si="15"/>
        <v>26.844231309269219</v>
      </c>
      <c r="I493" s="291">
        <f t="shared" si="16"/>
        <v>-3386.6000000000004</v>
      </c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6"/>
      <c r="FN493" s="36"/>
      <c r="FO493" s="36"/>
      <c r="FP493" s="36"/>
      <c r="FQ493" s="36"/>
      <c r="FR493" s="36"/>
      <c r="FS493" s="36"/>
    </row>
    <row r="494" spans="1:175" s="7" customFormat="1" ht="47.25">
      <c r="A494" s="24" t="s">
        <v>151</v>
      </c>
      <c r="B494" s="12" t="s">
        <v>215</v>
      </c>
      <c r="C494" s="12" t="s">
        <v>211</v>
      </c>
      <c r="D494" s="13" t="s">
        <v>476</v>
      </c>
      <c r="E494" s="13" t="s">
        <v>187</v>
      </c>
      <c r="F494" s="185">
        <f>SUM('не брать'!H949+'не брать'!H405)</f>
        <v>4629.3</v>
      </c>
      <c r="G494" s="185">
        <f>SUM('не брать'!I949+'не брать'!I405)</f>
        <v>1242.7</v>
      </c>
      <c r="H494" s="290">
        <f t="shared" si="15"/>
        <v>26.844231309269219</v>
      </c>
      <c r="I494" s="291">
        <f t="shared" si="16"/>
        <v>-3386.6000000000004</v>
      </c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6"/>
      <c r="FN494" s="36"/>
      <c r="FO494" s="36"/>
      <c r="FP494" s="36"/>
      <c r="FQ494" s="36"/>
      <c r="FR494" s="36"/>
      <c r="FS494" s="36"/>
    </row>
    <row r="495" spans="1:175" s="7" customFormat="1" ht="63" hidden="1">
      <c r="A495" s="24" t="s">
        <v>519</v>
      </c>
      <c r="B495" s="12" t="s">
        <v>215</v>
      </c>
      <c r="C495" s="12" t="s">
        <v>211</v>
      </c>
      <c r="D495" s="13" t="s">
        <v>520</v>
      </c>
      <c r="E495" s="13"/>
      <c r="F495" s="185">
        <f>SUM(F496)</f>
        <v>0</v>
      </c>
      <c r="G495" s="185">
        <f>SUM(G496)</f>
        <v>0</v>
      </c>
      <c r="H495" s="290" t="e">
        <f t="shared" si="15"/>
        <v>#DIV/0!</v>
      </c>
      <c r="I495" s="291">
        <f t="shared" si="16"/>
        <v>0</v>
      </c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6"/>
      <c r="FN495" s="36"/>
      <c r="FO495" s="36"/>
      <c r="FP495" s="36"/>
      <c r="FQ495" s="36"/>
      <c r="FR495" s="36"/>
      <c r="FS495" s="36"/>
    </row>
    <row r="496" spans="1:175" s="7" customFormat="1" ht="47.25" hidden="1">
      <c r="A496" s="24" t="s">
        <v>151</v>
      </c>
      <c r="B496" s="12" t="s">
        <v>215</v>
      </c>
      <c r="C496" s="12" t="s">
        <v>211</v>
      </c>
      <c r="D496" s="13" t="s">
        <v>520</v>
      </c>
      <c r="E496" s="13" t="s">
        <v>187</v>
      </c>
      <c r="F496" s="185">
        <f>SUM('не брать'!H951)</f>
        <v>0</v>
      </c>
      <c r="G496" s="185">
        <f>SUM('не брать'!I951)</f>
        <v>0</v>
      </c>
      <c r="H496" s="290" t="e">
        <f t="shared" si="15"/>
        <v>#DIV/0!</v>
      </c>
      <c r="I496" s="291">
        <f t="shared" si="16"/>
        <v>0</v>
      </c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6"/>
      <c r="FN496" s="36"/>
      <c r="FO496" s="36"/>
      <c r="FP496" s="36"/>
      <c r="FQ496" s="36"/>
      <c r="FR496" s="36"/>
      <c r="FS496" s="36"/>
    </row>
    <row r="497" spans="1:175" s="7" customFormat="1" ht="63" hidden="1">
      <c r="A497" s="24" t="s">
        <v>521</v>
      </c>
      <c r="B497" s="12" t="s">
        <v>215</v>
      </c>
      <c r="C497" s="12" t="s">
        <v>211</v>
      </c>
      <c r="D497" s="13" t="s">
        <v>522</v>
      </c>
      <c r="E497" s="13"/>
      <c r="F497" s="185">
        <f>SUM(F498)</f>
        <v>0</v>
      </c>
      <c r="G497" s="185">
        <f>SUM(G498)</f>
        <v>0</v>
      </c>
      <c r="H497" s="290" t="e">
        <f t="shared" si="15"/>
        <v>#DIV/0!</v>
      </c>
      <c r="I497" s="291">
        <f t="shared" si="16"/>
        <v>0</v>
      </c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6"/>
      <c r="FN497" s="36"/>
      <c r="FO497" s="36"/>
      <c r="FP497" s="36"/>
      <c r="FQ497" s="36"/>
      <c r="FR497" s="36"/>
      <c r="FS497" s="36"/>
    </row>
    <row r="498" spans="1:175" s="7" customFormat="1" ht="47.25" hidden="1">
      <c r="A498" s="24" t="s">
        <v>151</v>
      </c>
      <c r="B498" s="12" t="s">
        <v>215</v>
      </c>
      <c r="C498" s="12" t="s">
        <v>211</v>
      </c>
      <c r="D498" s="13" t="s">
        <v>522</v>
      </c>
      <c r="E498" s="13" t="s">
        <v>187</v>
      </c>
      <c r="F498" s="185">
        <f>SUM('не брать'!H953)</f>
        <v>0</v>
      </c>
      <c r="G498" s="185">
        <f>SUM('не брать'!I953)</f>
        <v>0</v>
      </c>
      <c r="H498" s="290" t="e">
        <f t="shared" si="15"/>
        <v>#DIV/0!</v>
      </c>
      <c r="I498" s="291">
        <f t="shared" si="16"/>
        <v>0</v>
      </c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6"/>
      <c r="FN498" s="36"/>
      <c r="FO498" s="36"/>
      <c r="FP498" s="36"/>
      <c r="FQ498" s="36"/>
      <c r="FR498" s="36"/>
      <c r="FS498" s="36"/>
    </row>
    <row r="499" spans="1:175" s="7" customFormat="1">
      <c r="A499" s="50" t="s">
        <v>339</v>
      </c>
      <c r="B499" s="14" t="s">
        <v>215</v>
      </c>
      <c r="C499" s="14" t="s">
        <v>212</v>
      </c>
      <c r="D499" s="12"/>
      <c r="E499" s="12"/>
      <c r="F499" s="185">
        <f>SUM(F500+F508+F510+F514+F512+F502+F505)</f>
        <v>20297.099999999999</v>
      </c>
      <c r="G499" s="185">
        <f>SUM(G500+G508+G510+G514+G512+G502+G505)</f>
        <v>2976</v>
      </c>
      <c r="H499" s="290">
        <f t="shared" si="15"/>
        <v>14.662193121184803</v>
      </c>
      <c r="I499" s="291">
        <f t="shared" si="16"/>
        <v>-17321.099999999999</v>
      </c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6"/>
      <c r="FN499" s="36"/>
      <c r="FO499" s="36"/>
      <c r="FP499" s="36"/>
      <c r="FQ499" s="36"/>
      <c r="FR499" s="36"/>
      <c r="FS499" s="36"/>
    </row>
    <row r="500" spans="1:175" s="7" customFormat="1" ht="252">
      <c r="A500" s="24" t="s">
        <v>803</v>
      </c>
      <c r="B500" s="12" t="s">
        <v>215</v>
      </c>
      <c r="C500" s="12" t="s">
        <v>212</v>
      </c>
      <c r="D500" s="12" t="s">
        <v>172</v>
      </c>
      <c r="E500" s="12"/>
      <c r="F500" s="185">
        <f>SUM(F501)</f>
        <v>1249</v>
      </c>
      <c r="G500" s="185">
        <f>SUM(G501)</f>
        <v>271.8</v>
      </c>
      <c r="H500" s="290">
        <f t="shared" si="15"/>
        <v>21.761409127301842</v>
      </c>
      <c r="I500" s="291">
        <f t="shared" si="16"/>
        <v>-977.2</v>
      </c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6"/>
      <c r="FN500" s="36"/>
      <c r="FO500" s="36"/>
      <c r="FP500" s="36"/>
      <c r="FQ500" s="36"/>
      <c r="FR500" s="36"/>
      <c r="FS500" s="36"/>
    </row>
    <row r="501" spans="1:175" s="7" customFormat="1" ht="47.25">
      <c r="A501" s="24" t="s">
        <v>151</v>
      </c>
      <c r="B501" s="12" t="s">
        <v>215</v>
      </c>
      <c r="C501" s="12" t="s">
        <v>212</v>
      </c>
      <c r="D501" s="12" t="s">
        <v>172</v>
      </c>
      <c r="E501" s="12" t="s">
        <v>187</v>
      </c>
      <c r="F501" s="185">
        <f>SUM('не брать'!H956+'не брать'!H420)</f>
        <v>1249</v>
      </c>
      <c r="G501" s="185">
        <f>SUM('не брать'!I956+'не брать'!I420)</f>
        <v>271.8</v>
      </c>
      <c r="H501" s="290">
        <f t="shared" si="15"/>
        <v>21.761409127301842</v>
      </c>
      <c r="I501" s="291">
        <f t="shared" si="16"/>
        <v>-977.2</v>
      </c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6"/>
      <c r="FN501" s="36"/>
      <c r="FO501" s="36"/>
      <c r="FP501" s="36"/>
      <c r="FQ501" s="36"/>
      <c r="FR501" s="36"/>
      <c r="FS501" s="36"/>
    </row>
    <row r="502" spans="1:175" s="7" customFormat="1" ht="189" hidden="1">
      <c r="A502" s="24" t="s">
        <v>724</v>
      </c>
      <c r="B502" s="12" t="s">
        <v>215</v>
      </c>
      <c r="C502" s="12" t="s">
        <v>212</v>
      </c>
      <c r="D502" s="13" t="s">
        <v>578</v>
      </c>
      <c r="E502" s="13"/>
      <c r="F502" s="185">
        <f>SUM(F503+F504)</f>
        <v>0</v>
      </c>
      <c r="G502" s="185">
        <f>SUM(G503+G504)</f>
        <v>0</v>
      </c>
      <c r="H502" s="290" t="e">
        <f t="shared" si="15"/>
        <v>#DIV/0!</v>
      </c>
      <c r="I502" s="291">
        <f t="shared" si="16"/>
        <v>0</v>
      </c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6"/>
      <c r="FN502" s="36"/>
      <c r="FO502" s="36"/>
      <c r="FP502" s="36"/>
      <c r="FQ502" s="36"/>
      <c r="FR502" s="36"/>
      <c r="FS502" s="36"/>
    </row>
    <row r="503" spans="1:175" s="7" customFormat="1" ht="31.5" hidden="1">
      <c r="A503" s="23" t="s">
        <v>135</v>
      </c>
      <c r="B503" s="12" t="s">
        <v>215</v>
      </c>
      <c r="C503" s="12" t="s">
        <v>212</v>
      </c>
      <c r="D503" s="13" t="s">
        <v>578</v>
      </c>
      <c r="E503" s="13" t="s">
        <v>438</v>
      </c>
      <c r="F503" s="185">
        <f>SUM('не брать'!H424)</f>
        <v>0</v>
      </c>
      <c r="G503" s="185">
        <f>SUM('не брать'!I424)</f>
        <v>0</v>
      </c>
      <c r="H503" s="290" t="e">
        <f t="shared" si="15"/>
        <v>#DIV/0!</v>
      </c>
      <c r="I503" s="291">
        <f t="shared" si="16"/>
        <v>0</v>
      </c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6"/>
      <c r="FN503" s="36"/>
      <c r="FO503" s="36"/>
      <c r="FP503" s="36"/>
      <c r="FQ503" s="36"/>
      <c r="FR503" s="36"/>
      <c r="FS503" s="36"/>
    </row>
    <row r="504" spans="1:175" s="7" customFormat="1" ht="47.25" hidden="1">
      <c r="A504" s="24" t="s">
        <v>151</v>
      </c>
      <c r="B504" s="12" t="s">
        <v>215</v>
      </c>
      <c r="C504" s="12" t="s">
        <v>212</v>
      </c>
      <c r="D504" s="13" t="s">
        <v>578</v>
      </c>
      <c r="E504" s="13" t="s">
        <v>187</v>
      </c>
      <c r="F504" s="185">
        <f>SUM('не брать'!H1004)</f>
        <v>0</v>
      </c>
      <c r="G504" s="185">
        <f>SUM('не брать'!I1004)</f>
        <v>0</v>
      </c>
      <c r="H504" s="290" t="e">
        <f t="shared" si="15"/>
        <v>#DIV/0!</v>
      </c>
      <c r="I504" s="291">
        <f t="shared" si="16"/>
        <v>0</v>
      </c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6"/>
      <c r="FN504" s="36"/>
      <c r="FO504" s="36"/>
      <c r="FP504" s="36"/>
      <c r="FQ504" s="36"/>
      <c r="FR504" s="36"/>
      <c r="FS504" s="36"/>
    </row>
    <row r="505" spans="1:175" s="7" customFormat="1" ht="47.25" hidden="1">
      <c r="A505" s="23" t="s">
        <v>593</v>
      </c>
      <c r="B505" s="12" t="s">
        <v>215</v>
      </c>
      <c r="C505" s="12" t="s">
        <v>212</v>
      </c>
      <c r="D505" s="13" t="s">
        <v>595</v>
      </c>
      <c r="E505" s="13"/>
      <c r="F505" s="185">
        <f>SUM(F506+F507)</f>
        <v>0</v>
      </c>
      <c r="G505" s="185">
        <f>SUM(G506+G507)</f>
        <v>0</v>
      </c>
      <c r="H505" s="290" t="e">
        <f t="shared" si="15"/>
        <v>#DIV/0!</v>
      </c>
      <c r="I505" s="291">
        <f t="shared" si="16"/>
        <v>0</v>
      </c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6"/>
      <c r="FN505" s="36"/>
      <c r="FO505" s="36"/>
      <c r="FP505" s="36"/>
      <c r="FQ505" s="36"/>
      <c r="FR505" s="36"/>
      <c r="FS505" s="36"/>
    </row>
    <row r="506" spans="1:175" s="7" customFormat="1" ht="31.5" hidden="1">
      <c r="A506" s="23" t="s">
        <v>135</v>
      </c>
      <c r="B506" s="12" t="s">
        <v>215</v>
      </c>
      <c r="C506" s="12" t="s">
        <v>212</v>
      </c>
      <c r="D506" s="13" t="s">
        <v>595</v>
      </c>
      <c r="E506" s="13" t="s">
        <v>438</v>
      </c>
      <c r="F506" s="185">
        <f>SUM('не брать'!H426)</f>
        <v>0</v>
      </c>
      <c r="G506" s="185">
        <f>SUM('не брать'!I426)</f>
        <v>0</v>
      </c>
      <c r="H506" s="290" t="e">
        <f t="shared" si="15"/>
        <v>#DIV/0!</v>
      </c>
      <c r="I506" s="291">
        <f t="shared" si="16"/>
        <v>0</v>
      </c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6"/>
      <c r="FN506" s="36"/>
      <c r="FO506" s="36"/>
      <c r="FP506" s="36"/>
      <c r="FQ506" s="36"/>
      <c r="FR506" s="36"/>
      <c r="FS506" s="36"/>
    </row>
    <row r="507" spans="1:175" s="7" customFormat="1" ht="47.25" hidden="1">
      <c r="A507" s="24" t="s">
        <v>151</v>
      </c>
      <c r="B507" s="12" t="s">
        <v>215</v>
      </c>
      <c r="C507" s="12" t="s">
        <v>212</v>
      </c>
      <c r="D507" s="13" t="s">
        <v>595</v>
      </c>
      <c r="E507" s="13" t="s">
        <v>187</v>
      </c>
      <c r="F507" s="185">
        <f>SUM('не брать'!H1006)</f>
        <v>0</v>
      </c>
      <c r="G507" s="185">
        <f>SUM('не брать'!I1006)</f>
        <v>0</v>
      </c>
      <c r="H507" s="290" t="e">
        <f t="shared" si="15"/>
        <v>#DIV/0!</v>
      </c>
      <c r="I507" s="291">
        <f t="shared" si="16"/>
        <v>0</v>
      </c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6"/>
      <c r="FN507" s="36"/>
      <c r="FO507" s="36"/>
      <c r="FP507" s="36"/>
      <c r="FQ507" s="36"/>
      <c r="FR507" s="36"/>
      <c r="FS507" s="36"/>
    </row>
    <row r="508" spans="1:175" s="7" customFormat="1" ht="39.75" customHeight="1">
      <c r="A508" s="46" t="s">
        <v>973</v>
      </c>
      <c r="B508" s="12" t="s">
        <v>215</v>
      </c>
      <c r="C508" s="12" t="s">
        <v>212</v>
      </c>
      <c r="D508" s="17" t="s">
        <v>144</v>
      </c>
      <c r="E508" s="12"/>
      <c r="F508" s="185">
        <f>SUM(F509)</f>
        <v>18849.099999999999</v>
      </c>
      <c r="G508" s="185">
        <f>SUM(G509)</f>
        <v>2657.1</v>
      </c>
      <c r="H508" s="290">
        <f t="shared" si="15"/>
        <v>14.096694271875052</v>
      </c>
      <c r="I508" s="291">
        <f t="shared" si="16"/>
        <v>-16191.999999999998</v>
      </c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6"/>
      <c r="FN508" s="36"/>
      <c r="FO508" s="36"/>
      <c r="FP508" s="36"/>
      <c r="FQ508" s="36"/>
      <c r="FR508" s="36"/>
      <c r="FS508" s="36"/>
    </row>
    <row r="509" spans="1:175" s="7" customFormat="1" ht="47.25">
      <c r="A509" s="24" t="s">
        <v>151</v>
      </c>
      <c r="B509" s="12" t="s">
        <v>215</v>
      </c>
      <c r="C509" s="12" t="s">
        <v>212</v>
      </c>
      <c r="D509" s="17" t="s">
        <v>144</v>
      </c>
      <c r="E509" s="12" t="s">
        <v>187</v>
      </c>
      <c r="F509" s="185">
        <f>SUM('не брать'!H1000+'не брать'!H707+'не брать'!H418)</f>
        <v>18849.099999999999</v>
      </c>
      <c r="G509" s="185">
        <f>SUM('не брать'!I1000+'не брать'!I707+'не брать'!I418)</f>
        <v>2657.1</v>
      </c>
      <c r="H509" s="290">
        <f t="shared" si="15"/>
        <v>14.096694271875052</v>
      </c>
      <c r="I509" s="291">
        <f t="shared" si="16"/>
        <v>-16191.999999999998</v>
      </c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6"/>
      <c r="FN509" s="36"/>
      <c r="FO509" s="36"/>
      <c r="FP509" s="36"/>
      <c r="FQ509" s="36"/>
      <c r="FR509" s="36"/>
      <c r="FS509" s="36"/>
    </row>
    <row r="510" spans="1:175" s="7" customFormat="1" ht="220.5">
      <c r="A510" s="24" t="s">
        <v>836</v>
      </c>
      <c r="B510" s="12" t="s">
        <v>215</v>
      </c>
      <c r="C510" s="12" t="s">
        <v>212</v>
      </c>
      <c r="D510" s="12" t="s">
        <v>145</v>
      </c>
      <c r="E510" s="12"/>
      <c r="F510" s="185">
        <f>SUM(F511)</f>
        <v>199</v>
      </c>
      <c r="G510" s="185">
        <f>SUM(G511)</f>
        <v>47.099999999999994</v>
      </c>
      <c r="H510" s="290">
        <f t="shared" si="15"/>
        <v>23.668341708542712</v>
      </c>
      <c r="I510" s="291">
        <f t="shared" si="16"/>
        <v>-151.9</v>
      </c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6"/>
      <c r="FN510" s="36"/>
      <c r="FO510" s="36"/>
      <c r="FP510" s="36"/>
      <c r="FQ510" s="36"/>
      <c r="FR510" s="36"/>
      <c r="FS510" s="36"/>
    </row>
    <row r="511" spans="1:175" s="7" customFormat="1" ht="47.25">
      <c r="A511" s="24" t="s">
        <v>151</v>
      </c>
      <c r="B511" s="12" t="s">
        <v>215</v>
      </c>
      <c r="C511" s="12" t="s">
        <v>212</v>
      </c>
      <c r="D511" s="12" t="s">
        <v>145</v>
      </c>
      <c r="E511" s="12" t="s">
        <v>187</v>
      </c>
      <c r="F511" s="185">
        <f>SUM('не брать'!H1002+'не брать'!H422)</f>
        <v>199</v>
      </c>
      <c r="G511" s="185">
        <f>SUM('не брать'!I1002+'не брать'!I422)</f>
        <v>47.099999999999994</v>
      </c>
      <c r="H511" s="290">
        <f t="shared" si="15"/>
        <v>23.668341708542712</v>
      </c>
      <c r="I511" s="291">
        <f t="shared" si="16"/>
        <v>-151.9</v>
      </c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6"/>
      <c r="FN511" s="36"/>
      <c r="FO511" s="36"/>
      <c r="FP511" s="36"/>
      <c r="FQ511" s="36"/>
      <c r="FR511" s="36"/>
      <c r="FS511" s="36"/>
    </row>
    <row r="512" spans="1:175" s="7" customFormat="1" ht="299.25" hidden="1">
      <c r="A512" s="24" t="s">
        <v>816</v>
      </c>
      <c r="B512" s="12" t="s">
        <v>215</v>
      </c>
      <c r="C512" s="12" t="s">
        <v>212</v>
      </c>
      <c r="D512" s="12" t="s">
        <v>468</v>
      </c>
      <c r="E512" s="12"/>
      <c r="F512" s="185">
        <f>SUM(F513)</f>
        <v>0</v>
      </c>
      <c r="G512" s="185">
        <f>SUM(G513)</f>
        <v>0</v>
      </c>
      <c r="H512" s="290" t="e">
        <f t="shared" si="15"/>
        <v>#DIV/0!</v>
      </c>
      <c r="I512" s="291">
        <f t="shared" si="16"/>
        <v>0</v>
      </c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6"/>
      <c r="FN512" s="36"/>
      <c r="FO512" s="36"/>
      <c r="FP512" s="36"/>
      <c r="FQ512" s="36"/>
      <c r="FR512" s="36"/>
      <c r="FS512" s="36"/>
    </row>
    <row r="513" spans="1:175" s="7" customFormat="1" ht="47.25" hidden="1">
      <c r="A513" s="24" t="s">
        <v>151</v>
      </c>
      <c r="B513" s="12" t="s">
        <v>215</v>
      </c>
      <c r="C513" s="12" t="s">
        <v>212</v>
      </c>
      <c r="D513" s="12" t="s">
        <v>468</v>
      </c>
      <c r="E513" s="12" t="s">
        <v>187</v>
      </c>
      <c r="F513" s="185">
        <f>SUM('не брать'!H1008)</f>
        <v>0</v>
      </c>
      <c r="G513" s="185">
        <f>SUM('не брать'!I1008)</f>
        <v>0</v>
      </c>
      <c r="H513" s="290" t="e">
        <f t="shared" si="15"/>
        <v>#DIV/0!</v>
      </c>
      <c r="I513" s="291">
        <f t="shared" si="16"/>
        <v>0</v>
      </c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36"/>
      <c r="DE513" s="36"/>
      <c r="DF513" s="36"/>
      <c r="DG513" s="36"/>
      <c r="DH513" s="36"/>
      <c r="DI513" s="36"/>
      <c r="DJ513" s="36"/>
      <c r="DK513" s="36"/>
      <c r="DL513" s="36"/>
      <c r="DM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K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6"/>
      <c r="FN513" s="36"/>
      <c r="FO513" s="36"/>
      <c r="FP513" s="36"/>
      <c r="FQ513" s="36"/>
      <c r="FR513" s="36"/>
      <c r="FS513" s="36"/>
    </row>
    <row r="514" spans="1:175" s="7" customFormat="1" ht="204.75" hidden="1">
      <c r="A514" s="24" t="s">
        <v>817</v>
      </c>
      <c r="B514" s="12" t="s">
        <v>215</v>
      </c>
      <c r="C514" s="12" t="s">
        <v>212</v>
      </c>
      <c r="D514" s="12" t="s">
        <v>455</v>
      </c>
      <c r="E514" s="12"/>
      <c r="F514" s="185">
        <f>SUM(F515)</f>
        <v>0</v>
      </c>
      <c r="G514" s="185">
        <f>SUM(G515)</f>
        <v>0</v>
      </c>
      <c r="H514" s="290" t="e">
        <f t="shared" si="15"/>
        <v>#DIV/0!</v>
      </c>
      <c r="I514" s="291">
        <f t="shared" si="16"/>
        <v>0</v>
      </c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6"/>
      <c r="DE514" s="36"/>
      <c r="DF514" s="36"/>
      <c r="DG514" s="36"/>
      <c r="DH514" s="36"/>
      <c r="DI514" s="36"/>
      <c r="DJ514" s="36"/>
      <c r="DK514" s="36"/>
      <c r="DL514" s="36"/>
      <c r="DM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K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6"/>
      <c r="FN514" s="36"/>
      <c r="FO514" s="36"/>
      <c r="FP514" s="36"/>
      <c r="FQ514" s="36"/>
      <c r="FR514" s="36"/>
      <c r="FS514" s="36"/>
    </row>
    <row r="515" spans="1:175" s="7" customFormat="1" ht="47.25" hidden="1">
      <c r="A515" s="24" t="s">
        <v>151</v>
      </c>
      <c r="B515" s="12" t="s">
        <v>215</v>
      </c>
      <c r="C515" s="12" t="s">
        <v>212</v>
      </c>
      <c r="D515" s="12" t="s">
        <v>455</v>
      </c>
      <c r="E515" s="12" t="s">
        <v>187</v>
      </c>
      <c r="F515" s="185">
        <f>SUM('не брать'!H958+'не брать'!H1010)</f>
        <v>0</v>
      </c>
      <c r="G515" s="185">
        <f>SUM('не брать'!I958+'не брать'!I1010)</f>
        <v>0</v>
      </c>
      <c r="H515" s="290" t="e">
        <f t="shared" si="15"/>
        <v>#DIV/0!</v>
      </c>
      <c r="I515" s="291">
        <f t="shared" si="16"/>
        <v>0</v>
      </c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BX515" s="36"/>
      <c r="BY515" s="36"/>
      <c r="BZ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K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B515" s="36"/>
      <c r="DC515" s="36"/>
      <c r="DD515" s="36"/>
      <c r="DE515" s="36"/>
      <c r="DF515" s="36"/>
      <c r="DG515" s="36"/>
      <c r="DH515" s="36"/>
      <c r="DI515" s="36"/>
      <c r="DJ515" s="36"/>
      <c r="DK515" s="36"/>
      <c r="DL515" s="36"/>
      <c r="DM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K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6"/>
      <c r="FN515" s="36"/>
      <c r="FO515" s="36"/>
      <c r="FP515" s="36"/>
      <c r="FQ515" s="36"/>
      <c r="FR515" s="36"/>
      <c r="FS515" s="36"/>
    </row>
    <row r="516" spans="1:175" ht="18.75" customHeight="1">
      <c r="A516" s="50" t="s">
        <v>378</v>
      </c>
      <c r="B516" s="14" t="s">
        <v>215</v>
      </c>
      <c r="C516" s="14" t="s">
        <v>215</v>
      </c>
      <c r="D516" s="15"/>
      <c r="E516" s="15"/>
      <c r="F516" s="253">
        <f>SUM(F519+F517+F525)</f>
        <v>1605</v>
      </c>
      <c r="G516" s="253">
        <f>SUM(G519+G517+G525)</f>
        <v>251.7</v>
      </c>
      <c r="H516" s="290">
        <f t="shared" si="15"/>
        <v>15.682242990654204</v>
      </c>
      <c r="I516" s="291">
        <f t="shared" si="16"/>
        <v>-1353.3</v>
      </c>
    </row>
    <row r="517" spans="1:175" s="7" customFormat="1" ht="28.5" customHeight="1">
      <c r="A517" s="52" t="s">
        <v>1001</v>
      </c>
      <c r="B517" s="10" t="s">
        <v>215</v>
      </c>
      <c r="C517" s="10" t="s">
        <v>215</v>
      </c>
      <c r="D517" s="13" t="s">
        <v>37</v>
      </c>
      <c r="E517" s="13"/>
      <c r="F517" s="185">
        <f>SUM(F518)</f>
        <v>1585</v>
      </c>
      <c r="G517" s="185">
        <f>SUM(G518)</f>
        <v>251.7</v>
      </c>
      <c r="H517" s="290">
        <f t="shared" si="15"/>
        <v>15.880126182965299</v>
      </c>
      <c r="I517" s="291">
        <f t="shared" si="16"/>
        <v>-1333.3</v>
      </c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BX517" s="36"/>
      <c r="BY517" s="36"/>
      <c r="BZ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K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B517" s="36"/>
      <c r="DC517" s="36"/>
      <c r="DD517" s="36"/>
      <c r="DE517" s="36"/>
      <c r="DF517" s="36"/>
      <c r="DG517" s="36"/>
      <c r="DH517" s="36"/>
      <c r="DI517" s="36"/>
      <c r="DJ517" s="36"/>
      <c r="DK517" s="36"/>
      <c r="DL517" s="36"/>
      <c r="DM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K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6"/>
      <c r="FN517" s="36"/>
      <c r="FO517" s="36"/>
      <c r="FP517" s="36"/>
      <c r="FQ517" s="36"/>
      <c r="FR517" s="36"/>
      <c r="FS517" s="36"/>
    </row>
    <row r="518" spans="1:175" s="7" customFormat="1" ht="47.25">
      <c r="A518" s="24" t="s">
        <v>151</v>
      </c>
      <c r="B518" s="10" t="s">
        <v>215</v>
      </c>
      <c r="C518" s="10" t="s">
        <v>215</v>
      </c>
      <c r="D518" s="13" t="s">
        <v>37</v>
      </c>
      <c r="E518" s="13" t="s">
        <v>187</v>
      </c>
      <c r="F518" s="185">
        <f>SUM('не брать'!H1013+'не брать'!H710+'не брать'!H429)</f>
        <v>1585</v>
      </c>
      <c r="G518" s="185">
        <f>SUM('не брать'!I1013+'не брать'!I710+'не брать'!I429)</f>
        <v>251.7</v>
      </c>
      <c r="H518" s="290">
        <f t="shared" si="15"/>
        <v>15.880126182965299</v>
      </c>
      <c r="I518" s="291">
        <f t="shared" si="16"/>
        <v>-1333.3</v>
      </c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BX518" s="36"/>
      <c r="BY518" s="36"/>
      <c r="BZ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K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B518" s="36"/>
      <c r="DC518" s="36"/>
      <c r="DD518" s="36"/>
      <c r="DE518" s="36"/>
      <c r="DF518" s="36"/>
      <c r="DG518" s="36"/>
      <c r="DH518" s="36"/>
      <c r="DI518" s="36"/>
      <c r="DJ518" s="36"/>
      <c r="DK518" s="36"/>
      <c r="DL518" s="36"/>
      <c r="DM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K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6"/>
      <c r="FN518" s="36"/>
      <c r="FO518" s="36"/>
      <c r="FP518" s="36"/>
      <c r="FQ518" s="36"/>
      <c r="FR518" s="36"/>
      <c r="FS518" s="36"/>
    </row>
    <row r="519" spans="1:175" s="7" customFormat="1" hidden="1">
      <c r="A519" s="24" t="s">
        <v>27</v>
      </c>
      <c r="B519" s="12" t="s">
        <v>215</v>
      </c>
      <c r="C519" s="12" t="s">
        <v>215</v>
      </c>
      <c r="D519" s="13" t="s">
        <v>381</v>
      </c>
      <c r="E519" s="13"/>
      <c r="F519" s="185">
        <f>SUM(F520+F522)</f>
        <v>0</v>
      </c>
      <c r="G519" s="185">
        <f>SUM(G520+G522)</f>
        <v>0</v>
      </c>
      <c r="H519" s="290" t="e">
        <f t="shared" si="15"/>
        <v>#DIV/0!</v>
      </c>
      <c r="I519" s="291">
        <f t="shared" si="16"/>
        <v>0</v>
      </c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BX519" s="36"/>
      <c r="BY519" s="36"/>
      <c r="BZ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K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B519" s="36"/>
      <c r="DC519" s="36"/>
      <c r="DD519" s="36"/>
      <c r="DE519" s="36"/>
      <c r="DF519" s="36"/>
      <c r="DG519" s="36"/>
      <c r="DH519" s="36"/>
      <c r="DI519" s="36"/>
      <c r="DJ519" s="36"/>
      <c r="DK519" s="36"/>
      <c r="DL519" s="36"/>
      <c r="DM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K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6"/>
      <c r="FN519" s="36"/>
      <c r="FO519" s="36"/>
      <c r="FP519" s="36"/>
      <c r="FQ519" s="36"/>
      <c r="FR519" s="36"/>
      <c r="FS519" s="36"/>
    </row>
    <row r="520" spans="1:175" s="7" customFormat="1" ht="110.25" hidden="1">
      <c r="A520" s="24" t="s">
        <v>837</v>
      </c>
      <c r="B520" s="12" t="s">
        <v>215</v>
      </c>
      <c r="C520" s="12" t="s">
        <v>215</v>
      </c>
      <c r="D520" s="13" t="s">
        <v>134</v>
      </c>
      <c r="E520" s="13"/>
      <c r="F520" s="185">
        <f>SUM(F521+F524)</f>
        <v>0</v>
      </c>
      <c r="G520" s="185">
        <f>SUM(G521+G524)</f>
        <v>0</v>
      </c>
      <c r="H520" s="290" t="e">
        <f t="shared" si="15"/>
        <v>#DIV/0!</v>
      </c>
      <c r="I520" s="291">
        <f t="shared" si="16"/>
        <v>0</v>
      </c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BX520" s="36"/>
      <c r="BY520" s="36"/>
      <c r="BZ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K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B520" s="36"/>
      <c r="DC520" s="36"/>
      <c r="DD520" s="36"/>
      <c r="DE520" s="36"/>
      <c r="DF520" s="36"/>
      <c r="DG520" s="36"/>
      <c r="DH520" s="36"/>
      <c r="DI520" s="36"/>
      <c r="DJ520" s="36"/>
      <c r="DK520" s="36"/>
      <c r="DL520" s="36"/>
      <c r="DM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K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6"/>
      <c r="FN520" s="36"/>
      <c r="FO520" s="36"/>
      <c r="FP520" s="36"/>
      <c r="FQ520" s="36"/>
      <c r="FR520" s="36"/>
      <c r="FS520" s="36"/>
    </row>
    <row r="521" spans="1:175" s="7" customFormat="1" ht="47.25" hidden="1">
      <c r="A521" s="24" t="s">
        <v>151</v>
      </c>
      <c r="B521" s="12" t="s">
        <v>215</v>
      </c>
      <c r="C521" s="12" t="s">
        <v>215</v>
      </c>
      <c r="D521" s="13" t="s">
        <v>134</v>
      </c>
      <c r="E521" s="13" t="s">
        <v>187</v>
      </c>
      <c r="F521" s="185"/>
      <c r="G521" s="185"/>
      <c r="H521" s="290" t="e">
        <f t="shared" si="15"/>
        <v>#DIV/0!</v>
      </c>
      <c r="I521" s="291">
        <f t="shared" si="16"/>
        <v>0</v>
      </c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BX521" s="36"/>
      <c r="BY521" s="36"/>
      <c r="BZ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K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B521" s="36"/>
      <c r="DC521" s="36"/>
      <c r="DD521" s="36"/>
      <c r="DE521" s="36"/>
      <c r="DF521" s="36"/>
      <c r="DG521" s="36"/>
      <c r="DH521" s="36"/>
      <c r="DI521" s="36"/>
      <c r="DJ521" s="36"/>
      <c r="DK521" s="36"/>
      <c r="DL521" s="36"/>
      <c r="DM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K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6"/>
      <c r="FN521" s="36"/>
      <c r="FO521" s="36"/>
      <c r="FP521" s="36"/>
      <c r="FQ521" s="36"/>
      <c r="FR521" s="36"/>
      <c r="FS521" s="36"/>
    </row>
    <row r="522" spans="1:175" s="7" customFormat="1" ht="94.5" hidden="1">
      <c r="A522" s="24" t="s">
        <v>147</v>
      </c>
      <c r="B522" s="12" t="s">
        <v>215</v>
      </c>
      <c r="C522" s="12" t="s">
        <v>215</v>
      </c>
      <c r="D522" s="13" t="s">
        <v>148</v>
      </c>
      <c r="E522" s="13"/>
      <c r="F522" s="185">
        <f>SUM(F523)</f>
        <v>0</v>
      </c>
      <c r="G522" s="185">
        <f>SUM(G523)</f>
        <v>0</v>
      </c>
      <c r="H522" s="290" t="e">
        <f t="shared" si="15"/>
        <v>#DIV/0!</v>
      </c>
      <c r="I522" s="291">
        <f t="shared" si="16"/>
        <v>0</v>
      </c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BX522" s="36"/>
      <c r="BY522" s="36"/>
      <c r="BZ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K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B522" s="36"/>
      <c r="DC522" s="36"/>
      <c r="DD522" s="36"/>
      <c r="DE522" s="36"/>
      <c r="DF522" s="36"/>
      <c r="DG522" s="36"/>
      <c r="DH522" s="36"/>
      <c r="DI522" s="36"/>
      <c r="DJ522" s="36"/>
      <c r="DK522" s="36"/>
      <c r="DL522" s="36"/>
      <c r="DM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K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6"/>
      <c r="FN522" s="36"/>
      <c r="FO522" s="36"/>
      <c r="FP522" s="36"/>
      <c r="FQ522" s="36"/>
      <c r="FR522" s="36"/>
      <c r="FS522" s="36"/>
    </row>
    <row r="523" spans="1:175" s="7" customFormat="1" ht="31.5" hidden="1">
      <c r="A523" s="23" t="s">
        <v>441</v>
      </c>
      <c r="B523" s="12" t="s">
        <v>215</v>
      </c>
      <c r="C523" s="12" t="s">
        <v>215</v>
      </c>
      <c r="D523" s="13" t="s">
        <v>148</v>
      </c>
      <c r="E523" s="13" t="s">
        <v>438</v>
      </c>
      <c r="F523" s="185">
        <f>SUM('не брать'!H432)</f>
        <v>0</v>
      </c>
      <c r="G523" s="185">
        <f>SUM('не брать'!I432)</f>
        <v>0</v>
      </c>
      <c r="H523" s="290" t="e">
        <f t="shared" si="15"/>
        <v>#DIV/0!</v>
      </c>
      <c r="I523" s="291">
        <f t="shared" si="16"/>
        <v>0</v>
      </c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G523" s="36"/>
      <c r="AH523" s="36"/>
      <c r="AI523" s="36"/>
      <c r="AJ523" s="36"/>
      <c r="AK523" s="36"/>
      <c r="AL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G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BX523" s="36"/>
      <c r="BY523" s="36"/>
      <c r="BZ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K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B523" s="36"/>
      <c r="DC523" s="36"/>
      <c r="DD523" s="36"/>
      <c r="DE523" s="36"/>
      <c r="DF523" s="36"/>
      <c r="DG523" s="36"/>
      <c r="DH523" s="36"/>
      <c r="DI523" s="36"/>
      <c r="DJ523" s="36"/>
      <c r="DK523" s="36"/>
      <c r="DL523" s="36"/>
      <c r="DM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K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6"/>
      <c r="FN523" s="36"/>
      <c r="FO523" s="36"/>
      <c r="FP523" s="36"/>
      <c r="FQ523" s="36"/>
      <c r="FR523" s="36"/>
      <c r="FS523" s="36"/>
    </row>
    <row r="524" spans="1:175" s="7" customFormat="1" ht="78.75" hidden="1">
      <c r="A524" s="24" t="s">
        <v>350</v>
      </c>
      <c r="B524" s="12" t="s">
        <v>215</v>
      </c>
      <c r="C524" s="12" t="s">
        <v>215</v>
      </c>
      <c r="D524" s="13" t="s">
        <v>377</v>
      </c>
      <c r="E524" s="13" t="s">
        <v>255</v>
      </c>
      <c r="F524" s="185">
        <f>SUM('не брать'!H962)</f>
        <v>0</v>
      </c>
      <c r="G524" s="185">
        <f>SUM('не брать'!I962)</f>
        <v>0</v>
      </c>
      <c r="H524" s="290" t="e">
        <f t="shared" si="15"/>
        <v>#DIV/0!</v>
      </c>
      <c r="I524" s="291">
        <f t="shared" si="16"/>
        <v>0</v>
      </c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G524" s="36"/>
      <c r="AH524" s="36"/>
      <c r="AI524" s="36"/>
      <c r="AJ524" s="36"/>
      <c r="AK524" s="36"/>
      <c r="AL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G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BX524" s="36"/>
      <c r="BY524" s="36"/>
      <c r="BZ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K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B524" s="36"/>
      <c r="DC524" s="36"/>
      <c r="DD524" s="36"/>
      <c r="DE524" s="36"/>
      <c r="DF524" s="36"/>
      <c r="DG524" s="36"/>
      <c r="DH524" s="36"/>
      <c r="DI524" s="36"/>
      <c r="DJ524" s="36"/>
      <c r="DK524" s="36"/>
      <c r="DL524" s="36"/>
      <c r="DM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K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6"/>
      <c r="FN524" s="36"/>
      <c r="FO524" s="36"/>
      <c r="FP524" s="36"/>
      <c r="FQ524" s="36"/>
      <c r="FR524" s="36"/>
      <c r="FS524" s="36"/>
    </row>
    <row r="525" spans="1:175" s="7" customFormat="1" ht="47.25">
      <c r="A525" s="24" t="s">
        <v>955</v>
      </c>
      <c r="B525" s="10" t="s">
        <v>215</v>
      </c>
      <c r="C525" s="10" t="s">
        <v>215</v>
      </c>
      <c r="D525" s="13" t="s">
        <v>129</v>
      </c>
      <c r="E525" s="13"/>
      <c r="F525" s="185">
        <f>SUM(F526+F527)</f>
        <v>20</v>
      </c>
      <c r="G525" s="185">
        <f>SUM(G526+G527)</f>
        <v>0</v>
      </c>
      <c r="H525" s="290">
        <f t="shared" si="15"/>
        <v>0</v>
      </c>
      <c r="I525" s="291">
        <f t="shared" si="16"/>
        <v>-20</v>
      </c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  <c r="AH525" s="36"/>
      <c r="AI525" s="36"/>
      <c r="AJ525" s="36"/>
      <c r="AK525" s="36"/>
      <c r="AL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G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BX525" s="36"/>
      <c r="BY525" s="36"/>
      <c r="BZ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K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B525" s="36"/>
      <c r="DC525" s="36"/>
      <c r="DD525" s="36"/>
      <c r="DE525" s="36"/>
      <c r="DF525" s="36"/>
      <c r="DG525" s="36"/>
      <c r="DH525" s="36"/>
      <c r="DI525" s="36"/>
      <c r="DJ525" s="36"/>
      <c r="DK525" s="36"/>
      <c r="DL525" s="36"/>
      <c r="DM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K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6"/>
      <c r="FN525" s="36"/>
      <c r="FO525" s="36"/>
      <c r="FP525" s="36"/>
      <c r="FQ525" s="36"/>
      <c r="FR525" s="36"/>
      <c r="FS525" s="36"/>
    </row>
    <row r="526" spans="1:175" s="7" customFormat="1" ht="31.5">
      <c r="A526" s="23" t="s">
        <v>441</v>
      </c>
      <c r="B526" s="10" t="s">
        <v>215</v>
      </c>
      <c r="C526" s="10" t="s">
        <v>215</v>
      </c>
      <c r="D526" s="56" t="s">
        <v>129</v>
      </c>
      <c r="E526" s="13" t="s">
        <v>438</v>
      </c>
      <c r="F526" s="185">
        <f>SUM('не брать'!H434)</f>
        <v>20</v>
      </c>
      <c r="G526" s="185">
        <f>SUM('не брать'!I434)</f>
        <v>0</v>
      </c>
      <c r="H526" s="290">
        <f t="shared" si="15"/>
        <v>0</v>
      </c>
      <c r="I526" s="291">
        <f t="shared" si="16"/>
        <v>-20</v>
      </c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G526" s="36"/>
      <c r="AH526" s="36"/>
      <c r="AI526" s="36"/>
      <c r="AJ526" s="36"/>
      <c r="AK526" s="36"/>
      <c r="AL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G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BX526" s="36"/>
      <c r="BY526" s="36"/>
      <c r="BZ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K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B526" s="36"/>
      <c r="DC526" s="36"/>
      <c r="DD526" s="36"/>
      <c r="DE526" s="36"/>
      <c r="DF526" s="36"/>
      <c r="DG526" s="36"/>
      <c r="DH526" s="36"/>
      <c r="DI526" s="36"/>
      <c r="DJ526" s="36"/>
      <c r="DK526" s="36"/>
      <c r="DL526" s="36"/>
      <c r="DM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K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6"/>
      <c r="FN526" s="36"/>
      <c r="FO526" s="36"/>
      <c r="FP526" s="36"/>
      <c r="FQ526" s="36"/>
      <c r="FR526" s="36"/>
      <c r="FS526" s="36"/>
    </row>
    <row r="527" spans="1:175" s="7" customFormat="1" ht="47.25" hidden="1">
      <c r="A527" s="24" t="s">
        <v>151</v>
      </c>
      <c r="B527" s="10" t="s">
        <v>215</v>
      </c>
      <c r="C527" s="10" t="s">
        <v>215</v>
      </c>
      <c r="D527" s="56" t="s">
        <v>129</v>
      </c>
      <c r="E527" s="13" t="s">
        <v>187</v>
      </c>
      <c r="F527" s="185">
        <f>SUM('не брать'!H1015)</f>
        <v>0</v>
      </c>
      <c r="G527" s="185">
        <f>SUM('не брать'!I1015)</f>
        <v>0</v>
      </c>
      <c r="H527" s="290" t="e">
        <f t="shared" si="15"/>
        <v>#DIV/0!</v>
      </c>
      <c r="I527" s="291">
        <f t="shared" si="16"/>
        <v>0</v>
      </c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G527" s="36"/>
      <c r="AH527" s="36"/>
      <c r="AI527" s="36"/>
      <c r="AJ527" s="36"/>
      <c r="AK527" s="36"/>
      <c r="AL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G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BX527" s="36"/>
      <c r="BY527" s="36"/>
      <c r="BZ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K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B527" s="36"/>
      <c r="DC527" s="36"/>
      <c r="DD527" s="36"/>
      <c r="DE527" s="36"/>
      <c r="DF527" s="36"/>
      <c r="DG527" s="36"/>
      <c r="DH527" s="36"/>
      <c r="DI527" s="36"/>
      <c r="DJ527" s="36"/>
      <c r="DK527" s="36"/>
      <c r="DL527" s="36"/>
      <c r="DM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K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6"/>
      <c r="FN527" s="36"/>
      <c r="FO527" s="36"/>
      <c r="FP527" s="36"/>
      <c r="FQ527" s="36"/>
      <c r="FR527" s="36"/>
      <c r="FS527" s="36"/>
    </row>
    <row r="528" spans="1:175">
      <c r="A528" s="50" t="s">
        <v>196</v>
      </c>
      <c r="B528" s="14" t="s">
        <v>215</v>
      </c>
      <c r="C528" s="14" t="s">
        <v>217</v>
      </c>
      <c r="D528" s="15"/>
      <c r="E528" s="15"/>
      <c r="F528" s="253">
        <f>SUM(F537+F545+F548+F550+F529+F531+F553+F556+F560+F567+F570+F573+F533+F535+F563+F565+F541+F543)</f>
        <v>586.69999999999993</v>
      </c>
      <c r="G528" s="253">
        <f>SUM(G537+G545+G548+G550+G529+G531+G553+G556+G560+G567+G570+G573+G533+G535+G563+G565+G541+G543)</f>
        <v>14.3</v>
      </c>
      <c r="H528" s="290">
        <f t="shared" ref="H528:H591" si="17">SUM(G528/F528*100)</f>
        <v>2.4373615135503668</v>
      </c>
      <c r="I528" s="291">
        <f t="shared" ref="I528:I591" si="18">SUM(G528-F528)</f>
        <v>-572.4</v>
      </c>
    </row>
    <row r="529" spans="1:175" s="7" customFormat="1" ht="204.75" hidden="1">
      <c r="A529" s="23" t="s">
        <v>806</v>
      </c>
      <c r="B529" s="10" t="s">
        <v>215</v>
      </c>
      <c r="C529" s="10" t="s">
        <v>217</v>
      </c>
      <c r="D529" s="13" t="s">
        <v>574</v>
      </c>
      <c r="E529" s="13"/>
      <c r="F529" s="185">
        <f>SUM(F530)</f>
        <v>0</v>
      </c>
      <c r="G529" s="185">
        <f>SUM(G530)</f>
        <v>0</v>
      </c>
      <c r="H529" s="290" t="e">
        <f t="shared" si="17"/>
        <v>#DIV/0!</v>
      </c>
      <c r="I529" s="291">
        <f t="shared" si="18"/>
        <v>0</v>
      </c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  <c r="AH529" s="36"/>
      <c r="AI529" s="36"/>
      <c r="AJ529" s="36"/>
      <c r="AK529" s="36"/>
      <c r="AL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G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BX529" s="36"/>
      <c r="BY529" s="36"/>
      <c r="BZ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K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B529" s="36"/>
      <c r="DC529" s="36"/>
      <c r="DD529" s="36"/>
      <c r="DE529" s="36"/>
      <c r="DF529" s="36"/>
      <c r="DG529" s="36"/>
      <c r="DH529" s="36"/>
      <c r="DI529" s="36"/>
      <c r="DJ529" s="36"/>
      <c r="DK529" s="36"/>
      <c r="DL529" s="36"/>
      <c r="DM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K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6"/>
      <c r="FN529" s="36"/>
      <c r="FO529" s="36"/>
      <c r="FP529" s="36"/>
      <c r="FQ529" s="36"/>
      <c r="FR529" s="36"/>
      <c r="FS529" s="36"/>
    </row>
    <row r="530" spans="1:175" s="7" customFormat="1" ht="47.25" hidden="1">
      <c r="A530" s="24" t="s">
        <v>188</v>
      </c>
      <c r="B530" s="10" t="s">
        <v>215</v>
      </c>
      <c r="C530" s="10" t="s">
        <v>217</v>
      </c>
      <c r="D530" s="13" t="s">
        <v>574</v>
      </c>
      <c r="E530" s="13" t="s">
        <v>187</v>
      </c>
      <c r="F530" s="185">
        <f>SUM('не брать'!H865)</f>
        <v>0</v>
      </c>
      <c r="G530" s="185">
        <f>SUM('не брать'!I865)</f>
        <v>0</v>
      </c>
      <c r="H530" s="290" t="e">
        <f t="shared" si="17"/>
        <v>#DIV/0!</v>
      </c>
      <c r="I530" s="291">
        <f t="shared" si="18"/>
        <v>0</v>
      </c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  <c r="AH530" s="36"/>
      <c r="AI530" s="36"/>
      <c r="AJ530" s="36"/>
      <c r="AK530" s="36"/>
      <c r="AL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G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BX530" s="36"/>
      <c r="BY530" s="36"/>
      <c r="BZ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K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B530" s="36"/>
      <c r="DC530" s="36"/>
      <c r="DD530" s="36"/>
      <c r="DE530" s="36"/>
      <c r="DF530" s="36"/>
      <c r="DG530" s="36"/>
      <c r="DH530" s="36"/>
      <c r="DI530" s="36"/>
      <c r="DJ530" s="36"/>
      <c r="DK530" s="36"/>
      <c r="DL530" s="36"/>
      <c r="DM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K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6"/>
      <c r="FN530" s="36"/>
      <c r="FO530" s="36"/>
      <c r="FP530" s="36"/>
      <c r="FQ530" s="36"/>
      <c r="FR530" s="36"/>
      <c r="FS530" s="36"/>
    </row>
    <row r="531" spans="1:175" s="7" customFormat="1" ht="236.25" hidden="1">
      <c r="A531" s="23" t="s">
        <v>807</v>
      </c>
      <c r="B531" s="10" t="s">
        <v>215</v>
      </c>
      <c r="C531" s="10" t="s">
        <v>217</v>
      </c>
      <c r="D531" s="13" t="s">
        <v>575</v>
      </c>
      <c r="E531" s="13"/>
      <c r="F531" s="185">
        <f>SUM(F532)</f>
        <v>0</v>
      </c>
      <c r="G531" s="185">
        <f>SUM(G532)</f>
        <v>0</v>
      </c>
      <c r="H531" s="290" t="e">
        <f t="shared" si="17"/>
        <v>#DIV/0!</v>
      </c>
      <c r="I531" s="291">
        <f t="shared" si="18"/>
        <v>0</v>
      </c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  <c r="AH531" s="36"/>
      <c r="AI531" s="36"/>
      <c r="AJ531" s="36"/>
      <c r="AK531" s="36"/>
      <c r="AL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G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BX531" s="36"/>
      <c r="BY531" s="36"/>
      <c r="BZ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K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B531" s="36"/>
      <c r="DC531" s="36"/>
      <c r="DD531" s="36"/>
      <c r="DE531" s="36"/>
      <c r="DF531" s="36"/>
      <c r="DG531" s="36"/>
      <c r="DH531" s="36"/>
      <c r="DI531" s="36"/>
      <c r="DJ531" s="36"/>
      <c r="DK531" s="36"/>
      <c r="DL531" s="36"/>
      <c r="DM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K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6"/>
      <c r="FN531" s="36"/>
      <c r="FO531" s="36"/>
      <c r="FP531" s="36"/>
      <c r="FQ531" s="36"/>
      <c r="FR531" s="36"/>
      <c r="FS531" s="36"/>
    </row>
    <row r="532" spans="1:175" s="7" customFormat="1" ht="47.25" hidden="1">
      <c r="A532" s="24" t="s">
        <v>188</v>
      </c>
      <c r="B532" s="10" t="s">
        <v>215</v>
      </c>
      <c r="C532" s="10" t="s">
        <v>217</v>
      </c>
      <c r="D532" s="13" t="s">
        <v>575</v>
      </c>
      <c r="E532" s="13" t="s">
        <v>187</v>
      </c>
      <c r="F532" s="185">
        <f>SUM('не брать'!H867)</f>
        <v>0</v>
      </c>
      <c r="G532" s="185">
        <f>SUM('не брать'!I867)</f>
        <v>0</v>
      </c>
      <c r="H532" s="290" t="e">
        <f t="shared" si="17"/>
        <v>#DIV/0!</v>
      </c>
      <c r="I532" s="291">
        <f t="shared" si="18"/>
        <v>0</v>
      </c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  <c r="AH532" s="36"/>
      <c r="AI532" s="36"/>
      <c r="AJ532" s="36"/>
      <c r="AK532" s="36"/>
      <c r="AL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G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BX532" s="36"/>
      <c r="BY532" s="36"/>
      <c r="BZ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K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B532" s="36"/>
      <c r="DC532" s="36"/>
      <c r="DD532" s="36"/>
      <c r="DE532" s="36"/>
      <c r="DF532" s="36"/>
      <c r="DG532" s="36"/>
      <c r="DH532" s="36"/>
      <c r="DI532" s="36"/>
      <c r="DJ532" s="36"/>
      <c r="DK532" s="36"/>
      <c r="DL532" s="36"/>
      <c r="DM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K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6"/>
      <c r="FN532" s="36"/>
      <c r="FO532" s="36"/>
      <c r="FP532" s="36"/>
      <c r="FQ532" s="36"/>
      <c r="FR532" s="36"/>
      <c r="FS532" s="36"/>
    </row>
    <row r="533" spans="1:175" s="7" customFormat="1" ht="204.75" hidden="1">
      <c r="A533" s="23" t="s">
        <v>818</v>
      </c>
      <c r="B533" s="10" t="s">
        <v>215</v>
      </c>
      <c r="C533" s="10" t="s">
        <v>217</v>
      </c>
      <c r="D533" s="13" t="s">
        <v>569</v>
      </c>
      <c r="E533" s="13"/>
      <c r="F533" s="185">
        <f>SUM(F534)</f>
        <v>0</v>
      </c>
      <c r="G533" s="185">
        <f>SUM(G534)</f>
        <v>0</v>
      </c>
      <c r="H533" s="290" t="e">
        <f t="shared" si="17"/>
        <v>#DIV/0!</v>
      </c>
      <c r="I533" s="291">
        <f t="shared" si="18"/>
        <v>0</v>
      </c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  <c r="AH533" s="36"/>
      <c r="AI533" s="36"/>
      <c r="AJ533" s="36"/>
      <c r="AK533" s="36"/>
      <c r="AL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G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BX533" s="36"/>
      <c r="BY533" s="36"/>
      <c r="BZ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K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B533" s="36"/>
      <c r="DC533" s="36"/>
      <c r="DD533" s="36"/>
      <c r="DE533" s="36"/>
      <c r="DF533" s="36"/>
      <c r="DG533" s="36"/>
      <c r="DH533" s="36"/>
      <c r="DI533" s="36"/>
      <c r="DJ533" s="36"/>
      <c r="DK533" s="36"/>
      <c r="DL533" s="36"/>
      <c r="DM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K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6"/>
      <c r="FN533" s="36"/>
      <c r="FO533" s="36"/>
      <c r="FP533" s="36"/>
      <c r="FQ533" s="36"/>
      <c r="FR533" s="36"/>
      <c r="FS533" s="36"/>
    </row>
    <row r="534" spans="1:175" s="7" customFormat="1" ht="47.25" hidden="1">
      <c r="A534" s="24" t="s">
        <v>151</v>
      </c>
      <c r="B534" s="10" t="s">
        <v>215</v>
      </c>
      <c r="C534" s="10" t="s">
        <v>217</v>
      </c>
      <c r="D534" s="13" t="s">
        <v>569</v>
      </c>
      <c r="E534" s="13" t="s">
        <v>187</v>
      </c>
      <c r="F534" s="185">
        <f>SUM('не брать'!H969)</f>
        <v>0</v>
      </c>
      <c r="G534" s="185">
        <f>SUM('не брать'!I969)</f>
        <v>0</v>
      </c>
      <c r="H534" s="290" t="e">
        <f t="shared" si="17"/>
        <v>#DIV/0!</v>
      </c>
      <c r="I534" s="291">
        <f t="shared" si="18"/>
        <v>0</v>
      </c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  <c r="AH534" s="36"/>
      <c r="AI534" s="36"/>
      <c r="AJ534" s="36"/>
      <c r="AK534" s="36"/>
      <c r="AL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G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BX534" s="36"/>
      <c r="BY534" s="36"/>
      <c r="BZ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K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B534" s="36"/>
      <c r="DC534" s="36"/>
      <c r="DD534" s="36"/>
      <c r="DE534" s="36"/>
      <c r="DF534" s="36"/>
      <c r="DG534" s="36"/>
      <c r="DH534" s="36"/>
      <c r="DI534" s="36"/>
      <c r="DJ534" s="36"/>
      <c r="DK534" s="36"/>
      <c r="DL534" s="36"/>
      <c r="DM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K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6"/>
      <c r="FN534" s="36"/>
      <c r="FO534" s="36"/>
      <c r="FP534" s="36"/>
      <c r="FQ534" s="36"/>
      <c r="FR534" s="36"/>
      <c r="FS534" s="36"/>
    </row>
    <row r="535" spans="1:175" s="7" customFormat="1" ht="236.25" hidden="1">
      <c r="A535" s="23" t="s">
        <v>838</v>
      </c>
      <c r="B535" s="10" t="s">
        <v>215</v>
      </c>
      <c r="C535" s="10" t="s">
        <v>217</v>
      </c>
      <c r="D535" s="13" t="s">
        <v>571</v>
      </c>
      <c r="E535" s="13"/>
      <c r="F535" s="185">
        <f>SUM(F536)</f>
        <v>0</v>
      </c>
      <c r="G535" s="185">
        <f>SUM(G536)</f>
        <v>0</v>
      </c>
      <c r="H535" s="290" t="e">
        <f t="shared" si="17"/>
        <v>#DIV/0!</v>
      </c>
      <c r="I535" s="291">
        <f t="shared" si="18"/>
        <v>0</v>
      </c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  <c r="AH535" s="36"/>
      <c r="AI535" s="36"/>
      <c r="AJ535" s="36"/>
      <c r="AK535" s="36"/>
      <c r="AL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G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BX535" s="36"/>
      <c r="BY535" s="36"/>
      <c r="BZ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K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B535" s="36"/>
      <c r="DC535" s="36"/>
      <c r="DD535" s="36"/>
      <c r="DE535" s="36"/>
      <c r="DF535" s="36"/>
      <c r="DG535" s="36"/>
      <c r="DH535" s="36"/>
      <c r="DI535" s="36"/>
      <c r="DJ535" s="36"/>
      <c r="DK535" s="36"/>
      <c r="DL535" s="36"/>
      <c r="DM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K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6"/>
      <c r="FN535" s="36"/>
      <c r="FO535" s="36"/>
      <c r="FP535" s="36"/>
      <c r="FQ535" s="36"/>
      <c r="FR535" s="36"/>
      <c r="FS535" s="36"/>
    </row>
    <row r="536" spans="1:175" s="7" customFormat="1" ht="47.25" hidden="1">
      <c r="A536" s="24" t="s">
        <v>151</v>
      </c>
      <c r="B536" s="10" t="s">
        <v>215</v>
      </c>
      <c r="C536" s="10" t="s">
        <v>217</v>
      </c>
      <c r="D536" s="13" t="s">
        <v>571</v>
      </c>
      <c r="E536" s="13" t="s">
        <v>187</v>
      </c>
      <c r="F536" s="185">
        <f>SUM('не брать'!H971)</f>
        <v>0</v>
      </c>
      <c r="G536" s="185">
        <f>SUM('не брать'!I971)</f>
        <v>0</v>
      </c>
      <c r="H536" s="290" t="e">
        <f t="shared" si="17"/>
        <v>#DIV/0!</v>
      </c>
      <c r="I536" s="291">
        <f t="shared" si="18"/>
        <v>0</v>
      </c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AI536" s="36"/>
      <c r="AJ536" s="36"/>
      <c r="AK536" s="36"/>
      <c r="AL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G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BX536" s="36"/>
      <c r="BY536" s="36"/>
      <c r="BZ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K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B536" s="36"/>
      <c r="DC536" s="36"/>
      <c r="DD536" s="36"/>
      <c r="DE536" s="36"/>
      <c r="DF536" s="36"/>
      <c r="DG536" s="36"/>
      <c r="DH536" s="36"/>
      <c r="DI536" s="36"/>
      <c r="DJ536" s="36"/>
      <c r="DK536" s="36"/>
      <c r="DL536" s="36"/>
      <c r="DM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K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6"/>
      <c r="FN536" s="36"/>
      <c r="FO536" s="36"/>
      <c r="FP536" s="36"/>
      <c r="FQ536" s="36"/>
      <c r="FR536" s="36"/>
      <c r="FS536" s="36"/>
    </row>
    <row r="537" spans="1:175" s="7" customFormat="1" ht="126">
      <c r="A537" s="24" t="s">
        <v>480</v>
      </c>
      <c r="B537" s="12" t="s">
        <v>215</v>
      </c>
      <c r="C537" s="12" t="s">
        <v>217</v>
      </c>
      <c r="D537" s="174" t="s">
        <v>626</v>
      </c>
      <c r="E537" s="13"/>
      <c r="F537" s="185">
        <f>SUM(F540+F538+F539)</f>
        <v>244</v>
      </c>
      <c r="G537" s="185">
        <f>SUM(G540+G538+G539)</f>
        <v>0</v>
      </c>
      <c r="H537" s="290">
        <f t="shared" si="17"/>
        <v>0</v>
      </c>
      <c r="I537" s="291">
        <f t="shared" si="18"/>
        <v>-244</v>
      </c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G537" s="36"/>
      <c r="AH537" s="36"/>
      <c r="AI537" s="36"/>
      <c r="AJ537" s="36"/>
      <c r="AK537" s="36"/>
      <c r="AL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G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BX537" s="36"/>
      <c r="BY537" s="36"/>
      <c r="BZ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K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B537" s="36"/>
      <c r="DC537" s="36"/>
      <c r="DD537" s="36"/>
      <c r="DE537" s="36"/>
      <c r="DF537" s="36"/>
      <c r="DG537" s="36"/>
      <c r="DH537" s="36"/>
      <c r="DI537" s="36"/>
      <c r="DJ537" s="36"/>
      <c r="DK537" s="36"/>
      <c r="DL537" s="36"/>
      <c r="DM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K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6"/>
      <c r="FN537" s="36"/>
      <c r="FO537" s="36"/>
      <c r="FP537" s="36"/>
      <c r="FQ537" s="36"/>
      <c r="FR537" s="36"/>
      <c r="FS537" s="36"/>
    </row>
    <row r="538" spans="1:175" s="7" customFormat="1" ht="78.75" hidden="1">
      <c r="A538" s="23" t="s">
        <v>436</v>
      </c>
      <c r="B538" s="12" t="s">
        <v>215</v>
      </c>
      <c r="C538" s="12" t="s">
        <v>217</v>
      </c>
      <c r="D538" s="13" t="s">
        <v>481</v>
      </c>
      <c r="E538" s="13" t="s">
        <v>343</v>
      </c>
      <c r="F538" s="185">
        <f>SUM('не брать'!H437)</f>
        <v>0</v>
      </c>
      <c r="G538" s="185">
        <f>SUM('не брать'!I437)</f>
        <v>0</v>
      </c>
      <c r="H538" s="290" t="e">
        <f t="shared" si="17"/>
        <v>#DIV/0!</v>
      </c>
      <c r="I538" s="291">
        <f t="shared" si="18"/>
        <v>0</v>
      </c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AI538" s="36"/>
      <c r="AJ538" s="36"/>
      <c r="AK538" s="36"/>
      <c r="AL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G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BX538" s="36"/>
      <c r="BY538" s="36"/>
      <c r="BZ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K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B538" s="36"/>
      <c r="DC538" s="36"/>
      <c r="DD538" s="36"/>
      <c r="DE538" s="36"/>
      <c r="DF538" s="36"/>
      <c r="DG538" s="36"/>
      <c r="DH538" s="36"/>
      <c r="DI538" s="36"/>
      <c r="DJ538" s="36"/>
      <c r="DK538" s="36"/>
      <c r="DL538" s="36"/>
      <c r="DM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K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6"/>
      <c r="FN538" s="36"/>
      <c r="FO538" s="36"/>
      <c r="FP538" s="36"/>
      <c r="FQ538" s="36"/>
      <c r="FR538" s="36"/>
      <c r="FS538" s="36"/>
    </row>
    <row r="539" spans="1:175" s="7" customFormat="1" ht="31.5">
      <c r="A539" s="23" t="s">
        <v>441</v>
      </c>
      <c r="B539" s="12" t="s">
        <v>215</v>
      </c>
      <c r="C539" s="12" t="s">
        <v>217</v>
      </c>
      <c r="D539" s="174" t="s">
        <v>626</v>
      </c>
      <c r="E539" s="13" t="s">
        <v>438</v>
      </c>
      <c r="F539" s="185">
        <f>SUM('не брать'!H438)</f>
        <v>244</v>
      </c>
      <c r="G539" s="185">
        <f>SUM('не брать'!I438)</f>
        <v>0</v>
      </c>
      <c r="H539" s="290">
        <f t="shared" si="17"/>
        <v>0</v>
      </c>
      <c r="I539" s="291">
        <f t="shared" si="18"/>
        <v>-244</v>
      </c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AI539" s="36"/>
      <c r="AJ539" s="36"/>
      <c r="AK539" s="36"/>
      <c r="AL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G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BX539" s="36"/>
      <c r="BY539" s="36"/>
      <c r="BZ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K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B539" s="36"/>
      <c r="DC539" s="36"/>
      <c r="DD539" s="36"/>
      <c r="DE539" s="36"/>
      <c r="DF539" s="36"/>
      <c r="DG539" s="36"/>
      <c r="DH539" s="36"/>
      <c r="DI539" s="36"/>
      <c r="DJ539" s="36"/>
      <c r="DK539" s="36"/>
      <c r="DL539" s="36"/>
      <c r="DM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K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6"/>
      <c r="FN539" s="36"/>
      <c r="FO539" s="36"/>
      <c r="FP539" s="36"/>
      <c r="FQ539" s="36"/>
      <c r="FR539" s="36"/>
      <c r="FS539" s="36"/>
    </row>
    <row r="540" spans="1:175" s="7" customFormat="1" ht="47.25" hidden="1">
      <c r="A540" s="24" t="s">
        <v>151</v>
      </c>
      <c r="B540" s="12" t="s">
        <v>215</v>
      </c>
      <c r="C540" s="12" t="s">
        <v>217</v>
      </c>
      <c r="D540" s="13" t="s">
        <v>481</v>
      </c>
      <c r="E540" s="13" t="s">
        <v>187</v>
      </c>
      <c r="F540" s="185">
        <f>SUM('не брать'!H967)</f>
        <v>0</v>
      </c>
      <c r="G540" s="185">
        <f>SUM('не брать'!I967)</f>
        <v>0</v>
      </c>
      <c r="H540" s="290" t="e">
        <f t="shared" si="17"/>
        <v>#DIV/0!</v>
      </c>
      <c r="I540" s="291">
        <f t="shared" si="18"/>
        <v>0</v>
      </c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  <c r="AH540" s="36"/>
      <c r="AI540" s="36"/>
      <c r="AJ540" s="36"/>
      <c r="AK540" s="36"/>
      <c r="AL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G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BX540" s="36"/>
      <c r="BY540" s="36"/>
      <c r="BZ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K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B540" s="36"/>
      <c r="DC540" s="36"/>
      <c r="DD540" s="36"/>
      <c r="DE540" s="36"/>
      <c r="DF540" s="36"/>
      <c r="DG540" s="36"/>
      <c r="DH540" s="36"/>
      <c r="DI540" s="36"/>
      <c r="DJ540" s="36"/>
      <c r="DK540" s="36"/>
      <c r="DL540" s="36"/>
      <c r="DM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K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6"/>
      <c r="FN540" s="36"/>
      <c r="FO540" s="36"/>
      <c r="FP540" s="36"/>
      <c r="FQ540" s="36"/>
      <c r="FR540" s="36"/>
      <c r="FS540" s="36"/>
    </row>
    <row r="541" spans="1:175" s="7" customFormat="1" ht="47.25" hidden="1">
      <c r="A541" s="23" t="s">
        <v>609</v>
      </c>
      <c r="B541" s="10" t="s">
        <v>215</v>
      </c>
      <c r="C541" s="10" t="s">
        <v>217</v>
      </c>
      <c r="D541" s="13" t="s">
        <v>611</v>
      </c>
      <c r="E541" s="13"/>
      <c r="F541" s="185">
        <f>SUM(F542)</f>
        <v>0</v>
      </c>
      <c r="G541" s="185">
        <f>SUM(G542)</f>
        <v>0</v>
      </c>
      <c r="H541" s="290" t="e">
        <f t="shared" si="17"/>
        <v>#DIV/0!</v>
      </c>
      <c r="I541" s="291">
        <f t="shared" si="18"/>
        <v>0</v>
      </c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  <c r="AH541" s="36"/>
      <c r="AI541" s="36"/>
      <c r="AJ541" s="36"/>
      <c r="AK541" s="36"/>
      <c r="AL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G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BX541" s="36"/>
      <c r="BY541" s="36"/>
      <c r="BZ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K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B541" s="36"/>
      <c r="DC541" s="36"/>
      <c r="DD541" s="36"/>
      <c r="DE541" s="36"/>
      <c r="DF541" s="36"/>
      <c r="DG541" s="36"/>
      <c r="DH541" s="36"/>
      <c r="DI541" s="36"/>
      <c r="DJ541" s="36"/>
      <c r="DK541" s="36"/>
      <c r="DL541" s="36"/>
      <c r="DM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K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6"/>
      <c r="FN541" s="36"/>
      <c r="FO541" s="36"/>
      <c r="FP541" s="36"/>
      <c r="FQ541" s="36"/>
      <c r="FR541" s="36"/>
      <c r="FS541" s="36"/>
    </row>
    <row r="542" spans="1:175" s="7" customFormat="1" hidden="1">
      <c r="A542" s="24" t="s">
        <v>9</v>
      </c>
      <c r="B542" s="10" t="s">
        <v>215</v>
      </c>
      <c r="C542" s="10" t="s">
        <v>217</v>
      </c>
      <c r="D542" s="13" t="s">
        <v>611</v>
      </c>
      <c r="E542" s="13" t="s">
        <v>442</v>
      </c>
      <c r="F542" s="185">
        <f>SUM('не брать'!H447)</f>
        <v>0</v>
      </c>
      <c r="G542" s="185">
        <f>SUM('не брать'!I447)</f>
        <v>0</v>
      </c>
      <c r="H542" s="290" t="e">
        <f t="shared" si="17"/>
        <v>#DIV/0!</v>
      </c>
      <c r="I542" s="291">
        <f t="shared" si="18"/>
        <v>0</v>
      </c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  <c r="AH542" s="36"/>
      <c r="AI542" s="36"/>
      <c r="AJ542" s="36"/>
      <c r="AK542" s="36"/>
      <c r="AL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G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BX542" s="36"/>
      <c r="BY542" s="36"/>
      <c r="BZ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K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B542" s="36"/>
      <c r="DC542" s="36"/>
      <c r="DD542" s="36"/>
      <c r="DE542" s="36"/>
      <c r="DF542" s="36"/>
      <c r="DG542" s="36"/>
      <c r="DH542" s="36"/>
      <c r="DI542" s="36"/>
      <c r="DJ542" s="36"/>
      <c r="DK542" s="36"/>
      <c r="DL542" s="36"/>
      <c r="DM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K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6"/>
      <c r="FN542" s="36"/>
      <c r="FO542" s="36"/>
      <c r="FP542" s="36"/>
      <c r="FQ542" s="36"/>
      <c r="FR542" s="36"/>
      <c r="FS542" s="36"/>
    </row>
    <row r="543" spans="1:175" s="7" customFormat="1" ht="78.75" hidden="1">
      <c r="A543" s="23" t="s">
        <v>610</v>
      </c>
      <c r="B543" s="10" t="s">
        <v>215</v>
      </c>
      <c r="C543" s="10" t="s">
        <v>217</v>
      </c>
      <c r="D543" s="13" t="s">
        <v>612</v>
      </c>
      <c r="E543" s="13"/>
      <c r="F543" s="185">
        <f>SUM(F544)</f>
        <v>0</v>
      </c>
      <c r="G543" s="185">
        <f>SUM(G544)</f>
        <v>0</v>
      </c>
      <c r="H543" s="290" t="e">
        <f t="shared" si="17"/>
        <v>#DIV/0!</v>
      </c>
      <c r="I543" s="291">
        <f t="shared" si="18"/>
        <v>0</v>
      </c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  <c r="AH543" s="36"/>
      <c r="AI543" s="36"/>
      <c r="AJ543" s="36"/>
      <c r="AK543" s="36"/>
      <c r="AL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G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BX543" s="36"/>
      <c r="BY543" s="36"/>
      <c r="BZ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K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B543" s="36"/>
      <c r="DC543" s="36"/>
      <c r="DD543" s="36"/>
      <c r="DE543" s="36"/>
      <c r="DF543" s="36"/>
      <c r="DG543" s="36"/>
      <c r="DH543" s="36"/>
      <c r="DI543" s="36"/>
      <c r="DJ543" s="36"/>
      <c r="DK543" s="36"/>
      <c r="DL543" s="36"/>
      <c r="DM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K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6"/>
      <c r="FN543" s="36"/>
      <c r="FO543" s="36"/>
      <c r="FP543" s="36"/>
      <c r="FQ543" s="36"/>
      <c r="FR543" s="36"/>
      <c r="FS543" s="36"/>
    </row>
    <row r="544" spans="1:175" s="7" customFormat="1" hidden="1">
      <c r="A544" s="24" t="s">
        <v>9</v>
      </c>
      <c r="B544" s="10" t="s">
        <v>215</v>
      </c>
      <c r="C544" s="10" t="s">
        <v>217</v>
      </c>
      <c r="D544" s="13" t="s">
        <v>612</v>
      </c>
      <c r="E544" s="13" t="s">
        <v>442</v>
      </c>
      <c r="F544" s="185">
        <f>SUM('не брать'!H449)</f>
        <v>0</v>
      </c>
      <c r="G544" s="185">
        <f>SUM('не брать'!I449)</f>
        <v>0</v>
      </c>
      <c r="H544" s="290" t="e">
        <f t="shared" si="17"/>
        <v>#DIV/0!</v>
      </c>
      <c r="I544" s="291">
        <f t="shared" si="18"/>
        <v>0</v>
      </c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G544" s="36"/>
      <c r="AH544" s="36"/>
      <c r="AI544" s="36"/>
      <c r="AJ544" s="36"/>
      <c r="AK544" s="36"/>
      <c r="AL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G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BX544" s="36"/>
      <c r="BY544" s="36"/>
      <c r="BZ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K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B544" s="36"/>
      <c r="DC544" s="36"/>
      <c r="DD544" s="36"/>
      <c r="DE544" s="36"/>
      <c r="DF544" s="36"/>
      <c r="DG544" s="36"/>
      <c r="DH544" s="36"/>
      <c r="DI544" s="36"/>
      <c r="DJ544" s="36"/>
      <c r="DK544" s="36"/>
      <c r="DL544" s="36"/>
      <c r="DM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K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6"/>
      <c r="FN544" s="36"/>
      <c r="FO544" s="36"/>
      <c r="FP544" s="36"/>
      <c r="FQ544" s="36"/>
      <c r="FR544" s="36"/>
      <c r="FS544" s="36"/>
    </row>
    <row r="545" spans="1:175" s="7" customFormat="1" ht="157.5" hidden="1">
      <c r="A545" s="24" t="s">
        <v>726</v>
      </c>
      <c r="B545" s="12" t="s">
        <v>215</v>
      </c>
      <c r="C545" s="12" t="s">
        <v>217</v>
      </c>
      <c r="D545" s="13" t="s">
        <v>137</v>
      </c>
      <c r="E545" s="10"/>
      <c r="F545" s="185">
        <f>SUM(F546+F547)</f>
        <v>0</v>
      </c>
      <c r="G545" s="185">
        <f>SUM(G546+G547)</f>
        <v>0</v>
      </c>
      <c r="H545" s="290" t="e">
        <f t="shared" si="17"/>
        <v>#DIV/0!</v>
      </c>
      <c r="I545" s="291">
        <f t="shared" si="18"/>
        <v>0</v>
      </c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  <c r="AH545" s="36"/>
      <c r="AI545" s="36"/>
      <c r="AJ545" s="36"/>
      <c r="AK545" s="36"/>
      <c r="AL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G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BX545" s="36"/>
      <c r="BY545" s="36"/>
      <c r="BZ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K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B545" s="36"/>
      <c r="DC545" s="36"/>
      <c r="DD545" s="36"/>
      <c r="DE545" s="36"/>
      <c r="DF545" s="36"/>
      <c r="DG545" s="36"/>
      <c r="DH545" s="36"/>
      <c r="DI545" s="36"/>
      <c r="DJ545" s="36"/>
      <c r="DK545" s="36"/>
      <c r="DL545" s="36"/>
      <c r="DM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K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6"/>
      <c r="FN545" s="36"/>
      <c r="FO545" s="36"/>
      <c r="FP545" s="36"/>
      <c r="FQ545" s="36"/>
      <c r="FR545" s="36"/>
      <c r="FS545" s="36"/>
    </row>
    <row r="546" spans="1:175" s="7" customFormat="1" ht="31.5" hidden="1">
      <c r="A546" s="23" t="s">
        <v>441</v>
      </c>
      <c r="B546" s="12" t="s">
        <v>215</v>
      </c>
      <c r="C546" s="12" t="s">
        <v>217</v>
      </c>
      <c r="D546" s="13" t="s">
        <v>137</v>
      </c>
      <c r="E546" s="13" t="s">
        <v>438</v>
      </c>
      <c r="F546" s="185">
        <f>SUM('не брать'!H440)</f>
        <v>0</v>
      </c>
      <c r="G546" s="185">
        <f>SUM('не брать'!I440)</f>
        <v>0</v>
      </c>
      <c r="H546" s="290" t="e">
        <f t="shared" si="17"/>
        <v>#DIV/0!</v>
      </c>
      <c r="I546" s="291">
        <f t="shared" si="18"/>
        <v>0</v>
      </c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  <c r="AH546" s="36"/>
      <c r="AI546" s="36"/>
      <c r="AJ546" s="36"/>
      <c r="AK546" s="36"/>
      <c r="AL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G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BX546" s="36"/>
      <c r="BY546" s="36"/>
      <c r="BZ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K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B546" s="36"/>
      <c r="DC546" s="36"/>
      <c r="DD546" s="36"/>
      <c r="DE546" s="36"/>
      <c r="DF546" s="36"/>
      <c r="DG546" s="36"/>
      <c r="DH546" s="36"/>
      <c r="DI546" s="36"/>
      <c r="DJ546" s="36"/>
      <c r="DK546" s="36"/>
      <c r="DL546" s="36"/>
      <c r="DM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K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6"/>
      <c r="FN546" s="36"/>
      <c r="FO546" s="36"/>
      <c r="FP546" s="36"/>
      <c r="FQ546" s="36"/>
      <c r="FR546" s="36"/>
      <c r="FS546" s="36"/>
    </row>
    <row r="547" spans="1:175" s="7" customFormat="1" ht="47.25" hidden="1">
      <c r="A547" s="24" t="s">
        <v>188</v>
      </c>
      <c r="B547" s="12" t="s">
        <v>215</v>
      </c>
      <c r="C547" s="12" t="s">
        <v>217</v>
      </c>
      <c r="D547" s="13" t="s">
        <v>137</v>
      </c>
      <c r="E547" s="13" t="s">
        <v>187</v>
      </c>
      <c r="F547" s="185">
        <f>SUM('не брать'!H973)</f>
        <v>0</v>
      </c>
      <c r="G547" s="185">
        <f>SUM('не брать'!I973)</f>
        <v>0</v>
      </c>
      <c r="H547" s="290" t="e">
        <f t="shared" si="17"/>
        <v>#DIV/0!</v>
      </c>
      <c r="I547" s="291">
        <f t="shared" si="18"/>
        <v>0</v>
      </c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  <c r="AH547" s="36"/>
      <c r="AI547" s="36"/>
      <c r="AJ547" s="36"/>
      <c r="AK547" s="36"/>
      <c r="AL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G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BX547" s="36"/>
      <c r="BY547" s="36"/>
      <c r="BZ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K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B547" s="36"/>
      <c r="DC547" s="36"/>
      <c r="DD547" s="36"/>
      <c r="DE547" s="36"/>
      <c r="DF547" s="36"/>
      <c r="DG547" s="36"/>
      <c r="DH547" s="36"/>
      <c r="DI547" s="36"/>
      <c r="DJ547" s="36"/>
      <c r="DK547" s="36"/>
      <c r="DL547" s="36"/>
      <c r="DM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K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6"/>
      <c r="FN547" s="36"/>
      <c r="FO547" s="36"/>
      <c r="FP547" s="36"/>
      <c r="FQ547" s="36"/>
      <c r="FR547" s="36"/>
      <c r="FS547" s="36"/>
    </row>
    <row r="548" spans="1:175" s="7" customFormat="1" ht="189" hidden="1">
      <c r="A548" s="24" t="s">
        <v>727</v>
      </c>
      <c r="B548" s="12" t="s">
        <v>215</v>
      </c>
      <c r="C548" s="12" t="s">
        <v>217</v>
      </c>
      <c r="D548" s="13" t="s">
        <v>158</v>
      </c>
      <c r="E548" s="10"/>
      <c r="F548" s="185">
        <f>SUM(F549)</f>
        <v>0</v>
      </c>
      <c r="G548" s="185">
        <f>SUM(G549)</f>
        <v>0</v>
      </c>
      <c r="H548" s="290" t="e">
        <f t="shared" si="17"/>
        <v>#DIV/0!</v>
      </c>
      <c r="I548" s="291">
        <f t="shared" si="18"/>
        <v>0</v>
      </c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  <c r="AH548" s="36"/>
      <c r="AI548" s="36"/>
      <c r="AJ548" s="36"/>
      <c r="AK548" s="36"/>
      <c r="AL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G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BX548" s="36"/>
      <c r="BY548" s="36"/>
      <c r="BZ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K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B548" s="36"/>
      <c r="DC548" s="36"/>
      <c r="DD548" s="36"/>
      <c r="DE548" s="36"/>
      <c r="DF548" s="36"/>
      <c r="DG548" s="36"/>
      <c r="DH548" s="36"/>
      <c r="DI548" s="36"/>
      <c r="DJ548" s="36"/>
      <c r="DK548" s="36"/>
      <c r="DL548" s="36"/>
      <c r="DM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K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6"/>
      <c r="FN548" s="36"/>
      <c r="FO548" s="36"/>
      <c r="FP548" s="36"/>
      <c r="FQ548" s="36"/>
      <c r="FR548" s="36"/>
      <c r="FS548" s="36"/>
    </row>
    <row r="549" spans="1:175" s="7" customFormat="1" ht="47.25" hidden="1">
      <c r="A549" s="24" t="s">
        <v>188</v>
      </c>
      <c r="B549" s="12" t="s">
        <v>215</v>
      </c>
      <c r="C549" s="12" t="s">
        <v>217</v>
      </c>
      <c r="D549" s="13" t="s">
        <v>158</v>
      </c>
      <c r="E549" s="10" t="s">
        <v>187</v>
      </c>
      <c r="F549" s="185">
        <f>SUM('не брать'!H975)</f>
        <v>0</v>
      </c>
      <c r="G549" s="185">
        <f>SUM('не брать'!I975)</f>
        <v>0</v>
      </c>
      <c r="H549" s="290" t="e">
        <f t="shared" si="17"/>
        <v>#DIV/0!</v>
      </c>
      <c r="I549" s="291">
        <f t="shared" si="18"/>
        <v>0</v>
      </c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  <c r="AH549" s="36"/>
      <c r="AI549" s="36"/>
      <c r="AJ549" s="36"/>
      <c r="AK549" s="36"/>
      <c r="AL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G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BX549" s="36"/>
      <c r="BY549" s="36"/>
      <c r="BZ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K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B549" s="36"/>
      <c r="DC549" s="36"/>
      <c r="DD549" s="36"/>
      <c r="DE549" s="36"/>
      <c r="DF549" s="36"/>
      <c r="DG549" s="36"/>
      <c r="DH549" s="36"/>
      <c r="DI549" s="36"/>
      <c r="DJ549" s="36"/>
      <c r="DK549" s="36"/>
      <c r="DL549" s="36"/>
      <c r="DM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K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6"/>
      <c r="FN549" s="36"/>
      <c r="FO549" s="36"/>
      <c r="FP549" s="36"/>
      <c r="FQ549" s="36"/>
      <c r="FR549" s="36"/>
      <c r="FS549" s="36"/>
    </row>
    <row r="550" spans="1:175" s="7" customFormat="1" ht="38.25" customHeight="1">
      <c r="A550" s="44" t="s">
        <v>958</v>
      </c>
      <c r="B550" s="10" t="s">
        <v>215</v>
      </c>
      <c r="C550" s="10" t="s">
        <v>217</v>
      </c>
      <c r="D550" s="13" t="s">
        <v>167</v>
      </c>
      <c r="E550" s="13"/>
      <c r="F550" s="185">
        <f>SUM(F551+F552)</f>
        <v>30</v>
      </c>
      <c r="G550" s="185">
        <f>SUM(G551+G552)</f>
        <v>0</v>
      </c>
      <c r="H550" s="290">
        <f t="shared" si="17"/>
        <v>0</v>
      </c>
      <c r="I550" s="291">
        <f t="shared" si="18"/>
        <v>-30</v>
      </c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  <c r="AH550" s="36"/>
      <c r="AI550" s="36"/>
      <c r="AJ550" s="36"/>
      <c r="AK550" s="36"/>
      <c r="AL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G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BX550" s="36"/>
      <c r="BY550" s="36"/>
      <c r="BZ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K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B550" s="36"/>
      <c r="DC550" s="36"/>
      <c r="DD550" s="36"/>
      <c r="DE550" s="36"/>
      <c r="DF550" s="36"/>
      <c r="DG550" s="36"/>
      <c r="DH550" s="36"/>
      <c r="DI550" s="36"/>
      <c r="DJ550" s="36"/>
      <c r="DK550" s="36"/>
      <c r="DL550" s="36"/>
      <c r="DM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K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6"/>
      <c r="FN550" s="36"/>
      <c r="FO550" s="36"/>
      <c r="FP550" s="36"/>
      <c r="FQ550" s="36"/>
      <c r="FR550" s="36"/>
      <c r="FS550" s="36"/>
    </row>
    <row r="551" spans="1:175" s="7" customFormat="1" ht="31.5">
      <c r="A551" s="23" t="s">
        <v>441</v>
      </c>
      <c r="B551" s="10" t="s">
        <v>215</v>
      </c>
      <c r="C551" s="10" t="s">
        <v>217</v>
      </c>
      <c r="D551" s="13" t="s">
        <v>167</v>
      </c>
      <c r="E551" s="13" t="s">
        <v>438</v>
      </c>
      <c r="F551" s="185">
        <f>SUM('не брать'!H451)</f>
        <v>30</v>
      </c>
      <c r="G551" s="185">
        <f>SUM('не брать'!I451)</f>
        <v>0</v>
      </c>
      <c r="H551" s="290">
        <f t="shared" si="17"/>
        <v>0</v>
      </c>
      <c r="I551" s="291">
        <f t="shared" si="18"/>
        <v>-30</v>
      </c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  <c r="AH551" s="36"/>
      <c r="AI551" s="36"/>
      <c r="AJ551" s="36"/>
      <c r="AK551" s="36"/>
      <c r="AL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G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BX551" s="36"/>
      <c r="BY551" s="36"/>
      <c r="BZ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K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B551" s="36"/>
      <c r="DC551" s="36"/>
      <c r="DD551" s="36"/>
      <c r="DE551" s="36"/>
      <c r="DF551" s="36"/>
      <c r="DG551" s="36"/>
      <c r="DH551" s="36"/>
      <c r="DI551" s="36"/>
      <c r="DJ551" s="36"/>
      <c r="DK551" s="36"/>
      <c r="DL551" s="36"/>
      <c r="DM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K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6"/>
      <c r="FN551" s="36"/>
      <c r="FO551" s="36"/>
      <c r="FP551" s="36"/>
      <c r="FQ551" s="36"/>
      <c r="FR551" s="36"/>
      <c r="FS551" s="36"/>
    </row>
    <row r="552" spans="1:175" s="7" customFormat="1" ht="47.25" hidden="1">
      <c r="A552" s="24" t="s">
        <v>188</v>
      </c>
      <c r="B552" s="10" t="s">
        <v>215</v>
      </c>
      <c r="C552" s="10" t="s">
        <v>217</v>
      </c>
      <c r="D552" s="13" t="s">
        <v>167</v>
      </c>
      <c r="E552" s="13" t="s">
        <v>187</v>
      </c>
      <c r="F552" s="185">
        <f>SUM('не брать'!H1022)</f>
        <v>0</v>
      </c>
      <c r="G552" s="185">
        <f>SUM('не брать'!I1022)</f>
        <v>0</v>
      </c>
      <c r="H552" s="290" t="e">
        <f t="shared" si="17"/>
        <v>#DIV/0!</v>
      </c>
      <c r="I552" s="291">
        <f t="shared" si="18"/>
        <v>0</v>
      </c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  <c r="AH552" s="36"/>
      <c r="AI552" s="36"/>
      <c r="AJ552" s="36"/>
      <c r="AK552" s="36"/>
      <c r="AL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G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BX552" s="36"/>
      <c r="BY552" s="36"/>
      <c r="BZ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K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B552" s="36"/>
      <c r="DC552" s="36"/>
      <c r="DD552" s="36"/>
      <c r="DE552" s="36"/>
      <c r="DF552" s="36"/>
      <c r="DG552" s="36"/>
      <c r="DH552" s="36"/>
      <c r="DI552" s="36"/>
      <c r="DJ552" s="36"/>
      <c r="DK552" s="36"/>
      <c r="DL552" s="36"/>
      <c r="DM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K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6"/>
      <c r="FN552" s="36"/>
      <c r="FO552" s="36"/>
      <c r="FP552" s="36"/>
      <c r="FQ552" s="36"/>
      <c r="FR552" s="36"/>
      <c r="FS552" s="36"/>
    </row>
    <row r="553" spans="1:175" s="7" customFormat="1" ht="138.75" hidden="1" customHeight="1">
      <c r="A553" s="23" t="s">
        <v>729</v>
      </c>
      <c r="B553" s="10" t="s">
        <v>215</v>
      </c>
      <c r="C553" s="10" t="s">
        <v>217</v>
      </c>
      <c r="D553" s="13" t="s">
        <v>34</v>
      </c>
      <c r="E553" s="13"/>
      <c r="F553" s="185">
        <f>SUM(F554:F555)</f>
        <v>0</v>
      </c>
      <c r="G553" s="185">
        <f>SUM(G554:G555)</f>
        <v>0</v>
      </c>
      <c r="H553" s="290" t="e">
        <f t="shared" si="17"/>
        <v>#DIV/0!</v>
      </c>
      <c r="I553" s="291">
        <f t="shared" si="18"/>
        <v>0</v>
      </c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  <c r="AH553" s="36"/>
      <c r="AI553" s="36"/>
      <c r="AJ553" s="36"/>
      <c r="AK553" s="36"/>
      <c r="AL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G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BX553" s="36"/>
      <c r="BY553" s="36"/>
      <c r="BZ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K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B553" s="36"/>
      <c r="DC553" s="36"/>
      <c r="DD553" s="36"/>
      <c r="DE553" s="36"/>
      <c r="DF553" s="36"/>
      <c r="DG553" s="36"/>
      <c r="DH553" s="36"/>
      <c r="DI553" s="36"/>
      <c r="DJ553" s="36"/>
      <c r="DK553" s="36"/>
      <c r="DL553" s="36"/>
      <c r="DM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K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6"/>
      <c r="FN553" s="36"/>
      <c r="FO553" s="36"/>
      <c r="FP553" s="36"/>
      <c r="FQ553" s="36"/>
      <c r="FR553" s="36"/>
      <c r="FS553" s="36"/>
    </row>
    <row r="554" spans="1:175" s="7" customFormat="1" ht="31.5" hidden="1">
      <c r="A554" s="23" t="s">
        <v>441</v>
      </c>
      <c r="B554" s="10" t="s">
        <v>215</v>
      </c>
      <c r="C554" s="10" t="s">
        <v>217</v>
      </c>
      <c r="D554" s="13" t="s">
        <v>34</v>
      </c>
      <c r="E554" s="13" t="s">
        <v>438</v>
      </c>
      <c r="F554" s="185">
        <f>SUM('не брать'!H453)</f>
        <v>0</v>
      </c>
      <c r="G554" s="185">
        <f>SUM('не брать'!I453)</f>
        <v>0</v>
      </c>
      <c r="H554" s="290" t="e">
        <f t="shared" si="17"/>
        <v>#DIV/0!</v>
      </c>
      <c r="I554" s="291">
        <f t="shared" si="18"/>
        <v>0</v>
      </c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  <c r="AH554" s="36"/>
      <c r="AI554" s="36"/>
      <c r="AJ554" s="36"/>
      <c r="AK554" s="36"/>
      <c r="AL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G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BX554" s="36"/>
      <c r="BY554" s="36"/>
      <c r="BZ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K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B554" s="36"/>
      <c r="DC554" s="36"/>
      <c r="DD554" s="36"/>
      <c r="DE554" s="36"/>
      <c r="DF554" s="36"/>
      <c r="DG554" s="36"/>
      <c r="DH554" s="36"/>
      <c r="DI554" s="36"/>
      <c r="DJ554" s="36"/>
      <c r="DK554" s="36"/>
      <c r="DL554" s="36"/>
      <c r="DM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K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6"/>
      <c r="FN554" s="36"/>
      <c r="FO554" s="36"/>
      <c r="FP554" s="36"/>
      <c r="FQ554" s="36"/>
      <c r="FR554" s="36"/>
      <c r="FS554" s="36"/>
    </row>
    <row r="555" spans="1:175" s="7" customFormat="1" ht="47.25" hidden="1">
      <c r="A555" s="24" t="s">
        <v>188</v>
      </c>
      <c r="B555" s="10" t="s">
        <v>215</v>
      </c>
      <c r="C555" s="10" t="s">
        <v>217</v>
      </c>
      <c r="D555" s="13" t="s">
        <v>34</v>
      </c>
      <c r="E555" s="13" t="s">
        <v>187</v>
      </c>
      <c r="F555" s="185">
        <f>SUM('не брать'!H979+'не брать'!H1018+'не брать'!H809)</f>
        <v>0</v>
      </c>
      <c r="G555" s="185">
        <f>SUM('не брать'!I979+'не брать'!I1018+'не брать'!I809)</f>
        <v>0</v>
      </c>
      <c r="H555" s="290" t="e">
        <f t="shared" si="17"/>
        <v>#DIV/0!</v>
      </c>
      <c r="I555" s="291">
        <f t="shared" si="18"/>
        <v>0</v>
      </c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  <c r="AH555" s="36"/>
      <c r="AI555" s="36"/>
      <c r="AJ555" s="36"/>
      <c r="AK555" s="36"/>
      <c r="AL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G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BX555" s="36"/>
      <c r="BY555" s="36"/>
      <c r="BZ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K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B555" s="36"/>
      <c r="DC555" s="36"/>
      <c r="DD555" s="36"/>
      <c r="DE555" s="36"/>
      <c r="DF555" s="36"/>
      <c r="DG555" s="36"/>
      <c r="DH555" s="36"/>
      <c r="DI555" s="36"/>
      <c r="DJ555" s="36"/>
      <c r="DK555" s="36"/>
      <c r="DL555" s="36"/>
      <c r="DM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K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6"/>
      <c r="FN555" s="36"/>
      <c r="FO555" s="36"/>
      <c r="FP555" s="36"/>
      <c r="FQ555" s="36"/>
      <c r="FR555" s="36"/>
      <c r="FS555" s="36"/>
    </row>
    <row r="556" spans="1:175" s="7" customFormat="1" ht="26.25" customHeight="1">
      <c r="A556" s="168" t="s">
        <v>1002</v>
      </c>
      <c r="B556" s="10" t="s">
        <v>215</v>
      </c>
      <c r="C556" s="10" t="s">
        <v>217</v>
      </c>
      <c r="D556" s="169" t="s">
        <v>621</v>
      </c>
      <c r="E556" s="13"/>
      <c r="F556" s="185">
        <f>SUM(F557+F558+F559)</f>
        <v>208.9</v>
      </c>
      <c r="G556" s="185">
        <f>SUM(G557+G558+G559)</f>
        <v>0</v>
      </c>
      <c r="H556" s="290">
        <f t="shared" si="17"/>
        <v>0</v>
      </c>
      <c r="I556" s="291">
        <f t="shared" si="18"/>
        <v>-208.9</v>
      </c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  <c r="AH556" s="36"/>
      <c r="AI556" s="36"/>
      <c r="AJ556" s="36"/>
      <c r="AK556" s="36"/>
      <c r="AL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G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BX556" s="36"/>
      <c r="BY556" s="36"/>
      <c r="BZ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K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B556" s="36"/>
      <c r="DC556" s="36"/>
      <c r="DD556" s="36"/>
      <c r="DE556" s="36"/>
      <c r="DF556" s="36"/>
      <c r="DG556" s="36"/>
      <c r="DH556" s="36"/>
      <c r="DI556" s="36"/>
      <c r="DJ556" s="36"/>
      <c r="DK556" s="36"/>
      <c r="DL556" s="36"/>
      <c r="DM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K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6"/>
      <c r="FN556" s="36"/>
      <c r="FO556" s="36"/>
      <c r="FP556" s="36"/>
      <c r="FQ556" s="36"/>
      <c r="FR556" s="36"/>
      <c r="FS556" s="36"/>
    </row>
    <row r="557" spans="1:175" s="7" customFormat="1" ht="31.5">
      <c r="A557" s="23" t="s">
        <v>441</v>
      </c>
      <c r="B557" s="10" t="s">
        <v>215</v>
      </c>
      <c r="C557" s="10" t="s">
        <v>217</v>
      </c>
      <c r="D557" s="169" t="s">
        <v>621</v>
      </c>
      <c r="E557" s="13" t="s">
        <v>438</v>
      </c>
      <c r="F557" s="185">
        <f>SUM('не брать'!H455)</f>
        <v>108.9</v>
      </c>
      <c r="G557" s="185">
        <f>SUM('не брать'!I455)</f>
        <v>0</v>
      </c>
      <c r="H557" s="290">
        <f t="shared" si="17"/>
        <v>0</v>
      </c>
      <c r="I557" s="291">
        <f t="shared" si="18"/>
        <v>-108.9</v>
      </c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  <c r="AH557" s="36"/>
      <c r="AI557" s="36"/>
      <c r="AJ557" s="36"/>
      <c r="AK557" s="36"/>
      <c r="AL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G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BX557" s="36"/>
      <c r="BY557" s="36"/>
      <c r="BZ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K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B557" s="36"/>
      <c r="DC557" s="36"/>
      <c r="DD557" s="36"/>
      <c r="DE557" s="36"/>
      <c r="DF557" s="36"/>
      <c r="DG557" s="36"/>
      <c r="DH557" s="36"/>
      <c r="DI557" s="36"/>
      <c r="DJ557" s="36"/>
      <c r="DK557" s="36"/>
      <c r="DL557" s="36"/>
      <c r="DM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K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6"/>
      <c r="FN557" s="36"/>
      <c r="FO557" s="36"/>
      <c r="FP557" s="36"/>
      <c r="FQ557" s="36"/>
      <c r="FR557" s="36"/>
      <c r="FS557" s="36"/>
    </row>
    <row r="558" spans="1:175" s="7" customFormat="1" ht="31.5">
      <c r="A558" s="23" t="s">
        <v>440</v>
      </c>
      <c r="B558" s="10" t="s">
        <v>215</v>
      </c>
      <c r="C558" s="10" t="s">
        <v>217</v>
      </c>
      <c r="D558" s="169" t="s">
        <v>621</v>
      </c>
      <c r="E558" s="13" t="s">
        <v>241</v>
      </c>
      <c r="F558" s="185">
        <f>SUM('не брать'!H456)</f>
        <v>100</v>
      </c>
      <c r="G558" s="185">
        <f>SUM('не брать'!I456)</f>
        <v>0</v>
      </c>
      <c r="H558" s="290">
        <f t="shared" si="17"/>
        <v>0</v>
      </c>
      <c r="I558" s="291">
        <f t="shared" si="18"/>
        <v>-100</v>
      </c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  <c r="AH558" s="36"/>
      <c r="AI558" s="36"/>
      <c r="AJ558" s="36"/>
      <c r="AK558" s="36"/>
      <c r="AL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G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BX558" s="36"/>
      <c r="BY558" s="36"/>
      <c r="BZ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K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B558" s="36"/>
      <c r="DC558" s="36"/>
      <c r="DD558" s="36"/>
      <c r="DE558" s="36"/>
      <c r="DF558" s="36"/>
      <c r="DG558" s="36"/>
      <c r="DH558" s="36"/>
      <c r="DI558" s="36"/>
      <c r="DJ558" s="36"/>
      <c r="DK558" s="36"/>
      <c r="DL558" s="36"/>
      <c r="DM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K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6"/>
      <c r="FN558" s="36"/>
      <c r="FO558" s="36"/>
      <c r="FP558" s="36"/>
      <c r="FQ558" s="36"/>
      <c r="FR558" s="36"/>
      <c r="FS558" s="36"/>
    </row>
    <row r="559" spans="1:175" s="7" customFormat="1" ht="47.25" hidden="1">
      <c r="A559" s="24" t="s">
        <v>188</v>
      </c>
      <c r="B559" s="10" t="s">
        <v>215</v>
      </c>
      <c r="C559" s="10" t="s">
        <v>217</v>
      </c>
      <c r="D559" s="169" t="s">
        <v>621</v>
      </c>
      <c r="E559" s="13" t="s">
        <v>187</v>
      </c>
      <c r="F559" s="185">
        <f>SUM('не брать'!H1020)</f>
        <v>0</v>
      </c>
      <c r="G559" s="185">
        <f>SUM('не брать'!I1020)</f>
        <v>0</v>
      </c>
      <c r="H559" s="290" t="e">
        <f t="shared" si="17"/>
        <v>#DIV/0!</v>
      </c>
      <c r="I559" s="291">
        <f t="shared" si="18"/>
        <v>0</v>
      </c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  <c r="AH559" s="36"/>
      <c r="AI559" s="36"/>
      <c r="AJ559" s="36"/>
      <c r="AK559" s="36"/>
      <c r="AL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G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BX559" s="36"/>
      <c r="BY559" s="36"/>
      <c r="BZ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K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B559" s="36"/>
      <c r="DC559" s="36"/>
      <c r="DD559" s="36"/>
      <c r="DE559" s="36"/>
      <c r="DF559" s="36"/>
      <c r="DG559" s="36"/>
      <c r="DH559" s="36"/>
      <c r="DI559" s="36"/>
      <c r="DJ559" s="36"/>
      <c r="DK559" s="36"/>
      <c r="DL559" s="36"/>
      <c r="DM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K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6"/>
      <c r="FN559" s="36"/>
      <c r="FO559" s="36"/>
      <c r="FP559" s="36"/>
      <c r="FQ559" s="36"/>
      <c r="FR559" s="36"/>
      <c r="FS559" s="36"/>
    </row>
    <row r="560" spans="1:175" s="7" customFormat="1" ht="31.5">
      <c r="A560" s="23" t="s">
        <v>960</v>
      </c>
      <c r="B560" s="10" t="s">
        <v>215</v>
      </c>
      <c r="C560" s="10" t="s">
        <v>217</v>
      </c>
      <c r="D560" s="174" t="s">
        <v>628</v>
      </c>
      <c r="E560" s="13"/>
      <c r="F560" s="185">
        <f>SUM(F561+F562)</f>
        <v>54.8</v>
      </c>
      <c r="G560" s="185">
        <f>SUM(G561+G562)</f>
        <v>0</v>
      </c>
      <c r="H560" s="290">
        <f t="shared" si="17"/>
        <v>0</v>
      </c>
      <c r="I560" s="291">
        <f t="shared" si="18"/>
        <v>-54.8</v>
      </c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  <c r="AH560" s="36"/>
      <c r="AI560" s="36"/>
      <c r="AJ560" s="36"/>
      <c r="AK560" s="36"/>
      <c r="AL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G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BX560" s="36"/>
      <c r="BY560" s="36"/>
      <c r="BZ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K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B560" s="36"/>
      <c r="DC560" s="36"/>
      <c r="DD560" s="36"/>
      <c r="DE560" s="36"/>
      <c r="DF560" s="36"/>
      <c r="DG560" s="36"/>
      <c r="DH560" s="36"/>
      <c r="DI560" s="36"/>
      <c r="DJ560" s="36"/>
      <c r="DK560" s="36"/>
      <c r="DL560" s="36"/>
      <c r="DM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K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6"/>
      <c r="FN560" s="36"/>
      <c r="FO560" s="36"/>
      <c r="FP560" s="36"/>
      <c r="FQ560" s="36"/>
      <c r="FR560" s="36"/>
      <c r="FS560" s="36"/>
    </row>
    <row r="561" spans="1:175" s="7" customFormat="1" ht="31.5">
      <c r="A561" s="23" t="s">
        <v>441</v>
      </c>
      <c r="B561" s="10" t="s">
        <v>215</v>
      </c>
      <c r="C561" s="10" t="s">
        <v>217</v>
      </c>
      <c r="D561" s="174" t="s">
        <v>628</v>
      </c>
      <c r="E561" s="13" t="s">
        <v>438</v>
      </c>
      <c r="F561" s="185">
        <f>SUM('не брать'!H458)</f>
        <v>54.8</v>
      </c>
      <c r="G561" s="185">
        <f>SUM('не брать'!I458)</f>
        <v>0</v>
      </c>
      <c r="H561" s="290">
        <f t="shared" si="17"/>
        <v>0</v>
      </c>
      <c r="I561" s="291">
        <f t="shared" si="18"/>
        <v>-54.8</v>
      </c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  <c r="AH561" s="36"/>
      <c r="AI561" s="36"/>
      <c r="AJ561" s="36"/>
      <c r="AK561" s="36"/>
      <c r="AL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G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BX561" s="36"/>
      <c r="BY561" s="36"/>
      <c r="BZ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K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B561" s="36"/>
      <c r="DC561" s="36"/>
      <c r="DD561" s="36"/>
      <c r="DE561" s="36"/>
      <c r="DF561" s="36"/>
      <c r="DG561" s="36"/>
      <c r="DH561" s="36"/>
      <c r="DI561" s="36"/>
      <c r="DJ561" s="36"/>
      <c r="DK561" s="36"/>
      <c r="DL561" s="36"/>
      <c r="DM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K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6"/>
      <c r="FN561" s="36"/>
      <c r="FO561" s="36"/>
      <c r="FP561" s="36"/>
      <c r="FQ561" s="36"/>
      <c r="FR561" s="36"/>
      <c r="FS561" s="36"/>
    </row>
    <row r="562" spans="1:175" s="7" customFormat="1" ht="47.25" hidden="1">
      <c r="A562" s="24" t="s">
        <v>151</v>
      </c>
      <c r="B562" s="10" t="s">
        <v>215</v>
      </c>
      <c r="C562" s="10" t="s">
        <v>217</v>
      </c>
      <c r="D562" s="174" t="s">
        <v>628</v>
      </c>
      <c r="E562" s="13" t="s">
        <v>187</v>
      </c>
      <c r="F562" s="185">
        <f>SUM('не брать'!H977)</f>
        <v>0</v>
      </c>
      <c r="G562" s="185">
        <f>SUM('не брать'!I977)</f>
        <v>0</v>
      </c>
      <c r="H562" s="290" t="e">
        <f t="shared" si="17"/>
        <v>#DIV/0!</v>
      </c>
      <c r="I562" s="291">
        <f t="shared" si="18"/>
        <v>0</v>
      </c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  <c r="AH562" s="36"/>
      <c r="AI562" s="36"/>
      <c r="AJ562" s="36"/>
      <c r="AK562" s="36"/>
      <c r="AL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G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BX562" s="36"/>
      <c r="BY562" s="36"/>
      <c r="BZ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K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B562" s="36"/>
      <c r="DC562" s="36"/>
      <c r="DD562" s="36"/>
      <c r="DE562" s="36"/>
      <c r="DF562" s="36"/>
      <c r="DG562" s="36"/>
      <c r="DH562" s="36"/>
      <c r="DI562" s="36"/>
      <c r="DJ562" s="36"/>
      <c r="DK562" s="36"/>
      <c r="DL562" s="36"/>
      <c r="DM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K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6"/>
      <c r="FN562" s="36"/>
      <c r="FO562" s="36"/>
      <c r="FP562" s="36"/>
      <c r="FQ562" s="36"/>
      <c r="FR562" s="36"/>
      <c r="FS562" s="36"/>
    </row>
    <row r="563" spans="1:175" s="7" customFormat="1" ht="220.5" hidden="1">
      <c r="A563" s="23" t="s">
        <v>822</v>
      </c>
      <c r="B563" s="10" t="s">
        <v>215</v>
      </c>
      <c r="C563" s="10" t="s">
        <v>217</v>
      </c>
      <c r="D563" s="13" t="s">
        <v>570</v>
      </c>
      <c r="E563" s="13"/>
      <c r="F563" s="185">
        <f>SUM(F564)</f>
        <v>0</v>
      </c>
      <c r="G563" s="185">
        <f>SUM(G564)</f>
        <v>0</v>
      </c>
      <c r="H563" s="290" t="e">
        <f t="shared" si="17"/>
        <v>#DIV/0!</v>
      </c>
      <c r="I563" s="291">
        <f t="shared" si="18"/>
        <v>0</v>
      </c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G563" s="36"/>
      <c r="AH563" s="36"/>
      <c r="AI563" s="36"/>
      <c r="AJ563" s="36"/>
      <c r="AK563" s="36"/>
      <c r="AL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G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BX563" s="36"/>
      <c r="BY563" s="36"/>
      <c r="BZ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K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B563" s="36"/>
      <c r="DC563" s="36"/>
      <c r="DD563" s="36"/>
      <c r="DE563" s="36"/>
      <c r="DF563" s="36"/>
      <c r="DG563" s="36"/>
      <c r="DH563" s="36"/>
      <c r="DI563" s="36"/>
      <c r="DJ563" s="36"/>
      <c r="DK563" s="36"/>
      <c r="DL563" s="36"/>
      <c r="DM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K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6"/>
      <c r="FN563" s="36"/>
      <c r="FO563" s="36"/>
      <c r="FP563" s="36"/>
      <c r="FQ563" s="36"/>
      <c r="FR563" s="36"/>
      <c r="FS563" s="36"/>
    </row>
    <row r="564" spans="1:175" s="7" customFormat="1" ht="47.25" hidden="1">
      <c r="A564" s="24" t="s">
        <v>151</v>
      </c>
      <c r="B564" s="10" t="s">
        <v>215</v>
      </c>
      <c r="C564" s="10" t="s">
        <v>217</v>
      </c>
      <c r="D564" s="13" t="s">
        <v>570</v>
      </c>
      <c r="E564" s="13" t="s">
        <v>187</v>
      </c>
      <c r="F564" s="185">
        <f>SUM('не брать'!H1026)</f>
        <v>0</v>
      </c>
      <c r="G564" s="185">
        <f>SUM('не брать'!I1026)</f>
        <v>0</v>
      </c>
      <c r="H564" s="290" t="e">
        <f t="shared" si="17"/>
        <v>#DIV/0!</v>
      </c>
      <c r="I564" s="291">
        <f t="shared" si="18"/>
        <v>0</v>
      </c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G564" s="36"/>
      <c r="AH564" s="36"/>
      <c r="AI564" s="36"/>
      <c r="AJ564" s="36"/>
      <c r="AK564" s="36"/>
      <c r="AL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G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BX564" s="36"/>
      <c r="BY564" s="36"/>
      <c r="BZ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K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B564" s="36"/>
      <c r="DC564" s="36"/>
      <c r="DD564" s="36"/>
      <c r="DE564" s="36"/>
      <c r="DF564" s="36"/>
      <c r="DG564" s="36"/>
      <c r="DH564" s="36"/>
      <c r="DI564" s="36"/>
      <c r="DJ564" s="36"/>
      <c r="DK564" s="36"/>
      <c r="DL564" s="36"/>
      <c r="DM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K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6"/>
      <c r="FN564" s="36"/>
      <c r="FO564" s="36"/>
      <c r="FP564" s="36"/>
      <c r="FQ564" s="36"/>
      <c r="FR564" s="36"/>
      <c r="FS564" s="36"/>
    </row>
    <row r="565" spans="1:175" s="7" customFormat="1" ht="94.5" hidden="1">
      <c r="A565" s="24" t="s">
        <v>572</v>
      </c>
      <c r="B565" s="10" t="s">
        <v>215</v>
      </c>
      <c r="C565" s="10" t="s">
        <v>217</v>
      </c>
      <c r="D565" s="13" t="s">
        <v>573</v>
      </c>
      <c r="E565" s="13"/>
      <c r="F565" s="185">
        <f>SUM(F566)</f>
        <v>0</v>
      </c>
      <c r="G565" s="185">
        <f>SUM(G566)</f>
        <v>0</v>
      </c>
      <c r="H565" s="290" t="e">
        <f t="shared" si="17"/>
        <v>#DIV/0!</v>
      </c>
      <c r="I565" s="291">
        <f t="shared" si="18"/>
        <v>0</v>
      </c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G565" s="36"/>
      <c r="AH565" s="36"/>
      <c r="AI565" s="36"/>
      <c r="AJ565" s="36"/>
      <c r="AK565" s="36"/>
      <c r="AL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G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BX565" s="36"/>
      <c r="BY565" s="36"/>
      <c r="BZ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K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B565" s="36"/>
      <c r="DC565" s="36"/>
      <c r="DD565" s="36"/>
      <c r="DE565" s="36"/>
      <c r="DF565" s="36"/>
      <c r="DG565" s="36"/>
      <c r="DH565" s="36"/>
      <c r="DI565" s="36"/>
      <c r="DJ565" s="36"/>
      <c r="DK565" s="36"/>
      <c r="DL565" s="36"/>
      <c r="DM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K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6"/>
      <c r="FN565" s="36"/>
      <c r="FO565" s="36"/>
      <c r="FP565" s="36"/>
      <c r="FQ565" s="36"/>
      <c r="FR565" s="36"/>
      <c r="FS565" s="36"/>
    </row>
    <row r="566" spans="1:175" s="7" customFormat="1" ht="47.25" hidden="1">
      <c r="A566" s="24" t="s">
        <v>151</v>
      </c>
      <c r="B566" s="10" t="s">
        <v>215</v>
      </c>
      <c r="C566" s="10" t="s">
        <v>217</v>
      </c>
      <c r="D566" s="13" t="s">
        <v>573</v>
      </c>
      <c r="E566" s="13" t="s">
        <v>187</v>
      </c>
      <c r="F566" s="185">
        <f>SUM('не брать'!H1028)</f>
        <v>0</v>
      </c>
      <c r="G566" s="185">
        <f>SUM('не брать'!I1028)</f>
        <v>0</v>
      </c>
      <c r="H566" s="290" t="e">
        <f t="shared" si="17"/>
        <v>#DIV/0!</v>
      </c>
      <c r="I566" s="291">
        <f t="shared" si="18"/>
        <v>0</v>
      </c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G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BX566" s="36"/>
      <c r="BY566" s="36"/>
      <c r="BZ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K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B566" s="36"/>
      <c r="DC566" s="36"/>
      <c r="DD566" s="36"/>
      <c r="DE566" s="36"/>
      <c r="DF566" s="36"/>
      <c r="DG566" s="36"/>
      <c r="DH566" s="36"/>
      <c r="DI566" s="36"/>
      <c r="DJ566" s="36"/>
      <c r="DK566" s="36"/>
      <c r="DL566" s="36"/>
      <c r="DM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K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6"/>
      <c r="FN566" s="36"/>
      <c r="FO566" s="36"/>
      <c r="FP566" s="36"/>
      <c r="FQ566" s="36"/>
      <c r="FR566" s="36"/>
      <c r="FS566" s="36"/>
    </row>
    <row r="567" spans="1:175" s="7" customFormat="1" ht="46.5" customHeight="1">
      <c r="A567" s="44" t="s">
        <v>1003</v>
      </c>
      <c r="B567" s="10" t="s">
        <v>215</v>
      </c>
      <c r="C567" s="10" t="s">
        <v>217</v>
      </c>
      <c r="D567" s="13" t="s">
        <v>648</v>
      </c>
      <c r="E567" s="13"/>
      <c r="F567" s="185">
        <f>SUM(F568+F572)</f>
        <v>19</v>
      </c>
      <c r="G567" s="185">
        <f>SUM(G568+G572)</f>
        <v>14.3</v>
      </c>
      <c r="H567" s="290">
        <f t="shared" si="17"/>
        <v>75.26315789473685</v>
      </c>
      <c r="I567" s="291">
        <f t="shared" si="18"/>
        <v>-4.6999999999999993</v>
      </c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  <c r="AI567" s="36"/>
      <c r="AJ567" s="36"/>
      <c r="AK567" s="36"/>
      <c r="AL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G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BX567" s="36"/>
      <c r="BY567" s="36"/>
      <c r="BZ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K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B567" s="36"/>
      <c r="DC567" s="36"/>
      <c r="DD567" s="36"/>
      <c r="DE567" s="36"/>
      <c r="DF567" s="36"/>
      <c r="DG567" s="36"/>
      <c r="DH567" s="36"/>
      <c r="DI567" s="36"/>
      <c r="DJ567" s="36"/>
      <c r="DK567" s="36"/>
      <c r="DL567" s="36"/>
      <c r="DM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K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6"/>
      <c r="FN567" s="36"/>
      <c r="FO567" s="36"/>
      <c r="FP567" s="36"/>
      <c r="FQ567" s="36"/>
      <c r="FR567" s="36"/>
      <c r="FS567" s="36"/>
    </row>
    <row r="568" spans="1:175" s="7" customFormat="1" ht="31.5">
      <c r="A568" s="24" t="s">
        <v>437</v>
      </c>
      <c r="B568" s="10" t="s">
        <v>215</v>
      </c>
      <c r="C568" s="10" t="s">
        <v>217</v>
      </c>
      <c r="D568" s="13" t="s">
        <v>648</v>
      </c>
      <c r="E568" s="13" t="s">
        <v>438</v>
      </c>
      <c r="F568" s="185">
        <f>SUM('не брать'!H444)</f>
        <v>19</v>
      </c>
      <c r="G568" s="185">
        <f>SUM('не брать'!I444)</f>
        <v>14.3</v>
      </c>
      <c r="H568" s="290">
        <f t="shared" si="17"/>
        <v>75.26315789473685</v>
      </c>
      <c r="I568" s="291">
        <f t="shared" si="18"/>
        <v>-4.6999999999999993</v>
      </c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  <c r="AH568" s="36"/>
      <c r="AI568" s="36"/>
      <c r="AJ568" s="36"/>
      <c r="AK568" s="36"/>
      <c r="AL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G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BX568" s="36"/>
      <c r="BY568" s="36"/>
      <c r="BZ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K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B568" s="36"/>
      <c r="DC568" s="36"/>
      <c r="DD568" s="36"/>
      <c r="DE568" s="36"/>
      <c r="DF568" s="36"/>
      <c r="DG568" s="36"/>
      <c r="DH568" s="36"/>
      <c r="DI568" s="36"/>
      <c r="DJ568" s="36"/>
      <c r="DK568" s="36"/>
      <c r="DL568" s="36"/>
      <c r="DM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K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6"/>
      <c r="FN568" s="36"/>
      <c r="FO568" s="36"/>
      <c r="FP568" s="36"/>
      <c r="FQ568" s="36"/>
      <c r="FR568" s="36"/>
      <c r="FS568" s="36"/>
    </row>
    <row r="569" spans="1:175" s="7" customFormat="1" ht="31.5" hidden="1">
      <c r="A569" s="23" t="s">
        <v>440</v>
      </c>
      <c r="B569" s="10" t="s">
        <v>215</v>
      </c>
      <c r="C569" s="10" t="s">
        <v>217</v>
      </c>
      <c r="D569" s="13" t="s">
        <v>648</v>
      </c>
      <c r="E569" s="13" t="s">
        <v>241</v>
      </c>
      <c r="F569" s="185">
        <f>SUM('не брать'!H445)</f>
        <v>0</v>
      </c>
      <c r="G569" s="185">
        <f>SUM('не брать'!I445)</f>
        <v>0</v>
      </c>
      <c r="H569" s="290" t="e">
        <f t="shared" si="17"/>
        <v>#DIV/0!</v>
      </c>
      <c r="I569" s="291">
        <f t="shared" si="18"/>
        <v>0</v>
      </c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  <c r="AH569" s="36"/>
      <c r="AI569" s="36"/>
      <c r="AJ569" s="36"/>
      <c r="AK569" s="36"/>
      <c r="AL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G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BX569" s="36"/>
      <c r="BY569" s="36"/>
      <c r="BZ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K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B569" s="36"/>
      <c r="DC569" s="36"/>
      <c r="DD569" s="36"/>
      <c r="DE569" s="36"/>
      <c r="DF569" s="36"/>
      <c r="DG569" s="36"/>
      <c r="DH569" s="36"/>
      <c r="DI569" s="36"/>
      <c r="DJ569" s="36"/>
      <c r="DK569" s="36"/>
      <c r="DL569" s="36"/>
      <c r="DM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K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6"/>
      <c r="FN569" s="36"/>
      <c r="FO569" s="36"/>
      <c r="FP569" s="36"/>
      <c r="FQ569" s="36"/>
      <c r="FR569" s="36"/>
      <c r="FS569" s="36"/>
    </row>
    <row r="570" spans="1:175" s="7" customFormat="1" ht="141.75" hidden="1">
      <c r="A570" s="44" t="s">
        <v>675</v>
      </c>
      <c r="B570" s="10" t="s">
        <v>215</v>
      </c>
      <c r="C570" s="10" t="s">
        <v>217</v>
      </c>
      <c r="D570" s="13" t="s">
        <v>413</v>
      </c>
      <c r="E570" s="13"/>
      <c r="F570" s="185">
        <f>SUM(F571)</f>
        <v>0</v>
      </c>
      <c r="G570" s="185">
        <f>SUM(G571)</f>
        <v>0</v>
      </c>
      <c r="H570" s="290" t="e">
        <f t="shared" si="17"/>
        <v>#DIV/0!</v>
      </c>
      <c r="I570" s="291">
        <f t="shared" si="18"/>
        <v>0</v>
      </c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  <c r="AH570" s="36"/>
      <c r="AI570" s="36"/>
      <c r="AJ570" s="36"/>
      <c r="AK570" s="36"/>
      <c r="AL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G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BX570" s="36"/>
      <c r="BY570" s="36"/>
      <c r="BZ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K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B570" s="36"/>
      <c r="DC570" s="36"/>
      <c r="DD570" s="36"/>
      <c r="DE570" s="36"/>
      <c r="DF570" s="36"/>
      <c r="DG570" s="36"/>
      <c r="DH570" s="36"/>
      <c r="DI570" s="36"/>
      <c r="DJ570" s="36"/>
      <c r="DK570" s="36"/>
      <c r="DL570" s="36"/>
      <c r="DM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K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6"/>
      <c r="FN570" s="36"/>
      <c r="FO570" s="36"/>
      <c r="FP570" s="36"/>
      <c r="FQ570" s="36"/>
      <c r="FR570" s="36"/>
      <c r="FS570" s="36"/>
    </row>
    <row r="571" spans="1:175" s="7" customFormat="1" ht="31.5" hidden="1">
      <c r="A571" s="23" t="s">
        <v>441</v>
      </c>
      <c r="B571" s="10" t="s">
        <v>215</v>
      </c>
      <c r="C571" s="10" t="s">
        <v>217</v>
      </c>
      <c r="D571" s="13" t="s">
        <v>413</v>
      </c>
      <c r="E571" s="13" t="s">
        <v>438</v>
      </c>
      <c r="F571" s="185">
        <f>SUM('не брать'!H460)</f>
        <v>0</v>
      </c>
      <c r="G571" s="185">
        <f>SUM('не брать'!I460)</f>
        <v>0</v>
      </c>
      <c r="H571" s="290" t="e">
        <f t="shared" si="17"/>
        <v>#DIV/0!</v>
      </c>
      <c r="I571" s="291">
        <f t="shared" si="18"/>
        <v>0</v>
      </c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  <c r="AH571" s="36"/>
      <c r="AI571" s="36"/>
      <c r="AJ571" s="36"/>
      <c r="AK571" s="36"/>
      <c r="AL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G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BX571" s="36"/>
      <c r="BY571" s="36"/>
      <c r="BZ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K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B571" s="36"/>
      <c r="DC571" s="36"/>
      <c r="DD571" s="36"/>
      <c r="DE571" s="36"/>
      <c r="DF571" s="36"/>
      <c r="DG571" s="36"/>
      <c r="DH571" s="36"/>
      <c r="DI571" s="36"/>
      <c r="DJ571" s="36"/>
      <c r="DK571" s="36"/>
      <c r="DL571" s="36"/>
      <c r="DM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K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6"/>
      <c r="FN571" s="36"/>
      <c r="FO571" s="36"/>
      <c r="FP571" s="36"/>
      <c r="FQ571" s="36"/>
      <c r="FR571" s="36"/>
      <c r="FS571" s="36"/>
    </row>
    <row r="572" spans="1:175" s="7" customFormat="1" ht="47.25" hidden="1">
      <c r="A572" s="24" t="s">
        <v>188</v>
      </c>
      <c r="B572" s="10" t="s">
        <v>215</v>
      </c>
      <c r="C572" s="10" t="s">
        <v>217</v>
      </c>
      <c r="D572" s="13" t="s">
        <v>312</v>
      </c>
      <c r="E572" s="13" t="s">
        <v>187</v>
      </c>
      <c r="F572" s="185">
        <f>SUM('не брать'!H965)</f>
        <v>0</v>
      </c>
      <c r="G572" s="185">
        <f>SUM('не брать'!I965)</f>
        <v>0</v>
      </c>
      <c r="H572" s="290" t="e">
        <f t="shared" si="17"/>
        <v>#DIV/0!</v>
      </c>
      <c r="I572" s="291">
        <f t="shared" si="18"/>
        <v>0</v>
      </c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  <c r="AH572" s="36"/>
      <c r="AI572" s="36"/>
      <c r="AJ572" s="36"/>
      <c r="AK572" s="36"/>
      <c r="AL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G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BX572" s="36"/>
      <c r="BY572" s="36"/>
      <c r="BZ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K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B572" s="36"/>
      <c r="DC572" s="36"/>
      <c r="DD572" s="36"/>
      <c r="DE572" s="36"/>
      <c r="DF572" s="36"/>
      <c r="DG572" s="36"/>
      <c r="DH572" s="36"/>
      <c r="DI572" s="36"/>
      <c r="DJ572" s="36"/>
      <c r="DK572" s="36"/>
      <c r="DL572" s="36"/>
      <c r="DM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K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6"/>
      <c r="FN572" s="36"/>
      <c r="FO572" s="36"/>
      <c r="FP572" s="36"/>
      <c r="FQ572" s="36"/>
      <c r="FR572" s="36"/>
      <c r="FS572" s="36"/>
    </row>
    <row r="573" spans="1:175" s="7" customFormat="1" ht="31.5">
      <c r="A573" s="25" t="s">
        <v>1004</v>
      </c>
      <c r="B573" s="10" t="s">
        <v>215</v>
      </c>
      <c r="C573" s="10" t="s">
        <v>217</v>
      </c>
      <c r="D573" s="56" t="s">
        <v>128</v>
      </c>
      <c r="E573" s="13"/>
      <c r="F573" s="185">
        <f>SUM(F574+F575)</f>
        <v>30</v>
      </c>
      <c r="G573" s="185">
        <f>SUM(G574+G575)</f>
        <v>0</v>
      </c>
      <c r="H573" s="290">
        <f t="shared" si="17"/>
        <v>0</v>
      </c>
      <c r="I573" s="291">
        <f t="shared" si="18"/>
        <v>-30</v>
      </c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  <c r="AH573" s="36"/>
      <c r="AI573" s="36"/>
      <c r="AJ573" s="36"/>
      <c r="AK573" s="36"/>
      <c r="AL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G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BX573" s="36"/>
      <c r="BY573" s="36"/>
      <c r="BZ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K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B573" s="36"/>
      <c r="DC573" s="36"/>
      <c r="DD573" s="36"/>
      <c r="DE573" s="36"/>
      <c r="DF573" s="36"/>
      <c r="DG573" s="36"/>
      <c r="DH573" s="36"/>
      <c r="DI573" s="36"/>
      <c r="DJ573" s="36"/>
      <c r="DK573" s="36"/>
      <c r="DL573" s="36"/>
      <c r="DM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K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6"/>
      <c r="FN573" s="36"/>
      <c r="FO573" s="36"/>
      <c r="FP573" s="36"/>
      <c r="FQ573" s="36"/>
      <c r="FR573" s="36"/>
      <c r="FS573" s="36"/>
    </row>
    <row r="574" spans="1:175" s="7" customFormat="1" ht="31.5">
      <c r="A574" s="23" t="s">
        <v>441</v>
      </c>
      <c r="B574" s="10" t="s">
        <v>215</v>
      </c>
      <c r="C574" s="10" t="s">
        <v>217</v>
      </c>
      <c r="D574" s="56" t="s">
        <v>128</v>
      </c>
      <c r="E574" s="13" t="s">
        <v>438</v>
      </c>
      <c r="F574" s="185">
        <f>SUM('не брать'!H462)</f>
        <v>30</v>
      </c>
      <c r="G574" s="185">
        <f>SUM('не брать'!I462)</f>
        <v>0</v>
      </c>
      <c r="H574" s="290">
        <f t="shared" si="17"/>
        <v>0</v>
      </c>
      <c r="I574" s="291">
        <f t="shared" si="18"/>
        <v>-30</v>
      </c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  <c r="AH574" s="36"/>
      <c r="AI574" s="36"/>
      <c r="AJ574" s="36"/>
      <c r="AK574" s="36"/>
      <c r="AL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G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BX574" s="36"/>
      <c r="BY574" s="36"/>
      <c r="BZ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K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B574" s="36"/>
      <c r="DC574" s="36"/>
      <c r="DD574" s="36"/>
      <c r="DE574" s="36"/>
      <c r="DF574" s="36"/>
      <c r="DG574" s="36"/>
      <c r="DH574" s="36"/>
      <c r="DI574" s="36"/>
      <c r="DJ574" s="36"/>
      <c r="DK574" s="36"/>
      <c r="DL574" s="36"/>
      <c r="DM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K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6"/>
      <c r="FN574" s="36"/>
      <c r="FO574" s="36"/>
      <c r="FP574" s="36"/>
      <c r="FQ574" s="36"/>
      <c r="FR574" s="36"/>
      <c r="FS574" s="36"/>
    </row>
    <row r="575" spans="1:175" s="7" customFormat="1" ht="47.25" hidden="1">
      <c r="A575" s="24" t="s">
        <v>188</v>
      </c>
      <c r="B575" s="10" t="s">
        <v>215</v>
      </c>
      <c r="C575" s="10" t="s">
        <v>217</v>
      </c>
      <c r="D575" s="56" t="s">
        <v>128</v>
      </c>
      <c r="E575" s="13" t="s">
        <v>187</v>
      </c>
      <c r="F575" s="185">
        <f>SUM('не брать'!H1024+'не брать'!H981)</f>
        <v>0</v>
      </c>
      <c r="G575" s="185">
        <f>SUM('не брать'!I1024+'не брать'!I981)</f>
        <v>0</v>
      </c>
      <c r="H575" s="290" t="e">
        <f t="shared" si="17"/>
        <v>#DIV/0!</v>
      </c>
      <c r="I575" s="291">
        <f t="shared" si="18"/>
        <v>0</v>
      </c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  <c r="AH575" s="36"/>
      <c r="AI575" s="36"/>
      <c r="AJ575" s="36"/>
      <c r="AK575" s="36"/>
      <c r="AL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G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BX575" s="36"/>
      <c r="BY575" s="36"/>
      <c r="BZ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K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B575" s="36"/>
      <c r="DC575" s="36"/>
      <c r="DD575" s="36"/>
      <c r="DE575" s="36"/>
      <c r="DF575" s="36"/>
      <c r="DG575" s="36"/>
      <c r="DH575" s="36"/>
      <c r="DI575" s="36"/>
      <c r="DJ575" s="36"/>
      <c r="DK575" s="36"/>
      <c r="DL575" s="36"/>
      <c r="DM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K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6"/>
      <c r="FN575" s="36"/>
      <c r="FO575" s="36"/>
      <c r="FP575" s="36"/>
      <c r="FQ575" s="36"/>
      <c r="FR575" s="36"/>
      <c r="FS575" s="36"/>
    </row>
    <row r="576" spans="1:175" s="7" customFormat="1" ht="31.5">
      <c r="A576" s="40" t="s">
        <v>327</v>
      </c>
      <c r="B576" s="20" t="s">
        <v>216</v>
      </c>
      <c r="C576" s="20"/>
      <c r="D576" s="20"/>
      <c r="E576" s="20"/>
      <c r="F576" s="252">
        <f>SUM(F577+F634)</f>
        <v>48233.5</v>
      </c>
      <c r="G576" s="252">
        <f>SUM(G577+G634)</f>
        <v>6976.8</v>
      </c>
      <c r="H576" s="290">
        <f t="shared" si="17"/>
        <v>14.464635574859797</v>
      </c>
      <c r="I576" s="291">
        <f t="shared" si="18"/>
        <v>-41256.699999999997</v>
      </c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  <c r="AH576" s="36"/>
      <c r="AI576" s="36"/>
      <c r="AJ576" s="36"/>
      <c r="AK576" s="36"/>
      <c r="AL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G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BX576" s="36"/>
      <c r="BY576" s="36"/>
      <c r="BZ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K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B576" s="36"/>
      <c r="DC576" s="36"/>
      <c r="DD576" s="36"/>
      <c r="DE576" s="36"/>
      <c r="DF576" s="36"/>
      <c r="DG576" s="36"/>
      <c r="DH576" s="36"/>
      <c r="DI576" s="36"/>
      <c r="DJ576" s="36"/>
      <c r="DK576" s="36"/>
      <c r="DL576" s="36"/>
      <c r="DM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K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6"/>
      <c r="FN576" s="36"/>
      <c r="FO576" s="36"/>
      <c r="FP576" s="36"/>
      <c r="FQ576" s="36"/>
      <c r="FR576" s="36"/>
      <c r="FS576" s="36"/>
    </row>
    <row r="577" spans="1:175">
      <c r="A577" s="40" t="s">
        <v>328</v>
      </c>
      <c r="B577" s="14" t="s">
        <v>216</v>
      </c>
      <c r="C577" s="14" t="s">
        <v>210</v>
      </c>
      <c r="D577" s="14"/>
      <c r="E577" s="14"/>
      <c r="F577" s="253">
        <f>SUM(F578+F603+F620+F632+F616+F626+F628+F630+F592+F599+F610+F612+F614+F618+F601+F622+F624+F606+F608+F588)</f>
        <v>48233.5</v>
      </c>
      <c r="G577" s="253">
        <f>SUM(G578+G603+G620+G632+G616+G626+G628+G630+G592+G599+G610+G612+G614+G618+G601+G622+G624+G606+G608+G588)</f>
        <v>6976.8</v>
      </c>
      <c r="H577" s="290">
        <f t="shared" si="17"/>
        <v>14.464635574859797</v>
      </c>
      <c r="I577" s="291">
        <f t="shared" si="18"/>
        <v>-41256.699999999997</v>
      </c>
    </row>
    <row r="578" spans="1:175" s="7" customFormat="1" hidden="1">
      <c r="A578" s="25"/>
      <c r="B578" s="12"/>
      <c r="C578" s="12"/>
      <c r="D578" s="12"/>
      <c r="E578" s="12"/>
      <c r="F578" s="185">
        <f>SUM(F579++F590+F596+F594+F582+F585)</f>
        <v>12337.9</v>
      </c>
      <c r="G578" s="185">
        <f>SUM(G579++G590+G596+G594+G582+G585)</f>
        <v>2397.6999999999998</v>
      </c>
      <c r="H578" s="290">
        <f t="shared" si="17"/>
        <v>19.433615120887669</v>
      </c>
      <c r="I578" s="291">
        <f t="shared" si="18"/>
        <v>-9940.2000000000007</v>
      </c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G578" s="36"/>
      <c r="AH578" s="36"/>
      <c r="AI578" s="36"/>
      <c r="AJ578" s="36"/>
      <c r="AK578" s="36"/>
      <c r="AL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G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BX578" s="36"/>
      <c r="BY578" s="36"/>
      <c r="BZ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K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B578" s="36"/>
      <c r="DC578" s="36"/>
      <c r="DD578" s="36"/>
      <c r="DE578" s="36"/>
      <c r="DF578" s="36"/>
      <c r="DG578" s="36"/>
      <c r="DH578" s="36"/>
      <c r="DI578" s="36"/>
      <c r="DJ578" s="36"/>
      <c r="DK578" s="36"/>
      <c r="DL578" s="36"/>
      <c r="DM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K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6"/>
      <c r="FN578" s="36"/>
      <c r="FO578" s="36"/>
      <c r="FP578" s="36"/>
      <c r="FQ578" s="36"/>
      <c r="FR578" s="36"/>
      <c r="FS578" s="36"/>
    </row>
    <row r="579" spans="1:175" s="7" customFormat="1" ht="69" customHeight="1">
      <c r="A579" s="52" t="s">
        <v>971</v>
      </c>
      <c r="B579" s="12" t="s">
        <v>216</v>
      </c>
      <c r="C579" s="12" t="s">
        <v>210</v>
      </c>
      <c r="D579" s="12" t="s">
        <v>274</v>
      </c>
      <c r="E579" s="12"/>
      <c r="F579" s="185">
        <f>SUM(F580:F581)</f>
        <v>12337.9</v>
      </c>
      <c r="G579" s="185">
        <f>SUM(G580:G581)</f>
        <v>2397.6999999999998</v>
      </c>
      <c r="H579" s="290">
        <f t="shared" si="17"/>
        <v>19.433615120887669</v>
      </c>
      <c r="I579" s="291">
        <f t="shared" si="18"/>
        <v>-9940.2000000000007</v>
      </c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G579" s="36"/>
      <c r="AH579" s="36"/>
      <c r="AI579" s="36"/>
      <c r="AJ579" s="36"/>
      <c r="AK579" s="36"/>
      <c r="AL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G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BX579" s="36"/>
      <c r="BY579" s="36"/>
      <c r="BZ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K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B579" s="36"/>
      <c r="DC579" s="36"/>
      <c r="DD579" s="36"/>
      <c r="DE579" s="36"/>
      <c r="DF579" s="36"/>
      <c r="DG579" s="36"/>
      <c r="DH579" s="36"/>
      <c r="DI579" s="36"/>
      <c r="DJ579" s="36"/>
      <c r="DK579" s="36"/>
      <c r="DL579" s="36"/>
      <c r="DM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K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6"/>
      <c r="FN579" s="36"/>
      <c r="FO579" s="36"/>
      <c r="FP579" s="36"/>
      <c r="FQ579" s="36"/>
      <c r="FR579" s="36"/>
      <c r="FS579" s="36"/>
    </row>
    <row r="580" spans="1:175" s="7" customFormat="1" ht="47.25">
      <c r="A580" s="24" t="s">
        <v>151</v>
      </c>
      <c r="B580" s="12" t="s">
        <v>216</v>
      </c>
      <c r="C580" s="12" t="s">
        <v>210</v>
      </c>
      <c r="D580" s="12" t="s">
        <v>274</v>
      </c>
      <c r="E580" s="12" t="s">
        <v>187</v>
      </c>
      <c r="F580" s="185">
        <f>SUM('не брать'!H770+'не брать'!H716+'не брать'!H472)</f>
        <v>12337.9</v>
      </c>
      <c r="G580" s="185">
        <f>SUM('не брать'!I770+'не брать'!I716+'не брать'!I472)</f>
        <v>2397.6999999999998</v>
      </c>
      <c r="H580" s="290">
        <f t="shared" si="17"/>
        <v>19.433615120887669</v>
      </c>
      <c r="I580" s="291">
        <f t="shared" si="18"/>
        <v>-9940.2000000000007</v>
      </c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  <c r="AH580" s="36"/>
      <c r="AI580" s="36"/>
      <c r="AJ580" s="36"/>
      <c r="AK580" s="36"/>
      <c r="AL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G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BX580" s="36"/>
      <c r="BY580" s="36"/>
      <c r="BZ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K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B580" s="36"/>
      <c r="DC580" s="36"/>
      <c r="DD580" s="36"/>
      <c r="DE580" s="36"/>
      <c r="DF580" s="36"/>
      <c r="DG580" s="36"/>
      <c r="DH580" s="36"/>
      <c r="DI580" s="36"/>
      <c r="DJ580" s="36"/>
      <c r="DK580" s="36"/>
      <c r="DL580" s="36"/>
      <c r="DM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K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6"/>
      <c r="FN580" s="36"/>
      <c r="FO580" s="36"/>
      <c r="FP580" s="36"/>
      <c r="FQ580" s="36"/>
      <c r="FR580" s="36"/>
      <c r="FS580" s="36"/>
    </row>
    <row r="581" spans="1:175" s="7" customFormat="1" ht="31.5" hidden="1">
      <c r="A581" s="24" t="s">
        <v>77</v>
      </c>
      <c r="B581" s="12" t="s">
        <v>216</v>
      </c>
      <c r="C581" s="12" t="s">
        <v>210</v>
      </c>
      <c r="D581" s="12"/>
      <c r="E581" s="12"/>
      <c r="F581" s="185">
        <f>SUM('не брать'!H779)</f>
        <v>0</v>
      </c>
      <c r="G581" s="185">
        <f>SUM('не брать'!I779)</f>
        <v>0</v>
      </c>
      <c r="H581" s="290" t="e">
        <f t="shared" si="17"/>
        <v>#DIV/0!</v>
      </c>
      <c r="I581" s="291">
        <f t="shared" si="18"/>
        <v>0</v>
      </c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  <c r="AH581" s="36"/>
      <c r="AI581" s="36"/>
      <c r="AJ581" s="36"/>
      <c r="AK581" s="36"/>
      <c r="AL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G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BX581" s="36"/>
      <c r="BY581" s="36"/>
      <c r="BZ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K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B581" s="36"/>
      <c r="DC581" s="36"/>
      <c r="DD581" s="36"/>
      <c r="DE581" s="36"/>
      <c r="DF581" s="36"/>
      <c r="DG581" s="36"/>
      <c r="DH581" s="36"/>
      <c r="DI581" s="36"/>
      <c r="DJ581" s="36"/>
      <c r="DK581" s="36"/>
      <c r="DL581" s="36"/>
      <c r="DM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K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6"/>
      <c r="FN581" s="36"/>
      <c r="FO581" s="36"/>
      <c r="FP581" s="36"/>
      <c r="FQ581" s="36"/>
      <c r="FR581" s="36"/>
      <c r="FS581" s="36"/>
    </row>
    <row r="582" spans="1:175" s="7" customFormat="1" ht="141.75" hidden="1">
      <c r="A582" s="24" t="s">
        <v>732</v>
      </c>
      <c r="B582" s="12" t="s">
        <v>216</v>
      </c>
      <c r="C582" s="12" t="s">
        <v>210</v>
      </c>
      <c r="D582" s="13" t="s">
        <v>579</v>
      </c>
      <c r="E582" s="13"/>
      <c r="F582" s="185">
        <f>SUM(F583+F584)</f>
        <v>0</v>
      </c>
      <c r="G582" s="185">
        <f>SUM(G583+G584)</f>
        <v>0</v>
      </c>
      <c r="H582" s="290" t="e">
        <f t="shared" si="17"/>
        <v>#DIV/0!</v>
      </c>
      <c r="I582" s="291">
        <f t="shared" si="18"/>
        <v>0</v>
      </c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  <c r="AH582" s="36"/>
      <c r="AI582" s="36"/>
      <c r="AJ582" s="36"/>
      <c r="AK582" s="36"/>
      <c r="AL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G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BX582" s="36"/>
      <c r="BY582" s="36"/>
      <c r="BZ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K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B582" s="36"/>
      <c r="DC582" s="36"/>
      <c r="DD582" s="36"/>
      <c r="DE582" s="36"/>
      <c r="DF582" s="36"/>
      <c r="DG582" s="36"/>
      <c r="DH582" s="36"/>
      <c r="DI582" s="36"/>
      <c r="DJ582" s="36"/>
      <c r="DK582" s="36"/>
      <c r="DL582" s="36"/>
      <c r="DM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K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6"/>
      <c r="FN582" s="36"/>
      <c r="FO582" s="36"/>
      <c r="FP582" s="36"/>
      <c r="FQ582" s="36"/>
      <c r="FR582" s="36"/>
      <c r="FS582" s="36"/>
    </row>
    <row r="583" spans="1:175" s="7" customFormat="1" ht="31.5" hidden="1">
      <c r="A583" s="23" t="s">
        <v>441</v>
      </c>
      <c r="B583" s="12" t="s">
        <v>216</v>
      </c>
      <c r="C583" s="12" t="s">
        <v>210</v>
      </c>
      <c r="D583" s="13" t="s">
        <v>579</v>
      </c>
      <c r="E583" s="13" t="s">
        <v>438</v>
      </c>
      <c r="F583" s="185">
        <f>SUM('не брать'!H466)</f>
        <v>0</v>
      </c>
      <c r="G583" s="185">
        <f>SUM('не брать'!I466)</f>
        <v>0</v>
      </c>
      <c r="H583" s="290" t="e">
        <f t="shared" si="17"/>
        <v>#DIV/0!</v>
      </c>
      <c r="I583" s="291">
        <f t="shared" si="18"/>
        <v>0</v>
      </c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  <c r="AH583" s="36"/>
      <c r="AI583" s="36"/>
      <c r="AJ583" s="36"/>
      <c r="AK583" s="36"/>
      <c r="AL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G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BX583" s="36"/>
      <c r="BY583" s="36"/>
      <c r="BZ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K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B583" s="36"/>
      <c r="DC583" s="36"/>
      <c r="DD583" s="36"/>
      <c r="DE583" s="36"/>
      <c r="DF583" s="36"/>
      <c r="DG583" s="36"/>
      <c r="DH583" s="36"/>
      <c r="DI583" s="36"/>
      <c r="DJ583" s="36"/>
      <c r="DK583" s="36"/>
      <c r="DL583" s="36"/>
      <c r="DM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K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6"/>
      <c r="FN583" s="36"/>
      <c r="FO583" s="36"/>
      <c r="FP583" s="36"/>
      <c r="FQ583" s="36"/>
      <c r="FR583" s="36"/>
      <c r="FS583" s="36"/>
    </row>
    <row r="584" spans="1:175" s="7" customFormat="1" ht="47.25" hidden="1">
      <c r="A584" s="24" t="s">
        <v>151</v>
      </c>
      <c r="B584" s="12" t="s">
        <v>216</v>
      </c>
      <c r="C584" s="12" t="s">
        <v>210</v>
      </c>
      <c r="D584" s="13" t="s">
        <v>579</v>
      </c>
      <c r="E584" s="13" t="s">
        <v>187</v>
      </c>
      <c r="F584" s="185">
        <f>SUM('не брать'!H781)</f>
        <v>0</v>
      </c>
      <c r="G584" s="185">
        <f>SUM('не брать'!I781)</f>
        <v>0</v>
      </c>
      <c r="H584" s="290" t="e">
        <f t="shared" si="17"/>
        <v>#DIV/0!</v>
      </c>
      <c r="I584" s="291">
        <f t="shared" si="18"/>
        <v>0</v>
      </c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  <c r="AH584" s="36"/>
      <c r="AI584" s="36"/>
      <c r="AJ584" s="36"/>
      <c r="AK584" s="36"/>
      <c r="AL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G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BX584" s="36"/>
      <c r="BY584" s="36"/>
      <c r="BZ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K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B584" s="36"/>
      <c r="DC584" s="36"/>
      <c r="DD584" s="36"/>
      <c r="DE584" s="36"/>
      <c r="DF584" s="36"/>
      <c r="DG584" s="36"/>
      <c r="DH584" s="36"/>
      <c r="DI584" s="36"/>
      <c r="DJ584" s="36"/>
      <c r="DK584" s="36"/>
      <c r="DL584" s="36"/>
      <c r="DM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K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6"/>
      <c r="FN584" s="36"/>
      <c r="FO584" s="36"/>
      <c r="FP584" s="36"/>
      <c r="FQ584" s="36"/>
      <c r="FR584" s="36"/>
      <c r="FS584" s="36"/>
    </row>
    <row r="585" spans="1:175" s="7" customFormat="1" ht="47.25" hidden="1">
      <c r="A585" s="23" t="s">
        <v>593</v>
      </c>
      <c r="B585" s="12" t="s">
        <v>216</v>
      </c>
      <c r="C585" s="12" t="s">
        <v>210</v>
      </c>
      <c r="D585" s="13" t="s">
        <v>596</v>
      </c>
      <c r="E585" s="13"/>
      <c r="F585" s="185">
        <f>SUM(F586+F587)</f>
        <v>0</v>
      </c>
      <c r="G585" s="185">
        <f>SUM(G586+G587)</f>
        <v>0</v>
      </c>
      <c r="H585" s="290" t="e">
        <f t="shared" si="17"/>
        <v>#DIV/0!</v>
      </c>
      <c r="I585" s="291">
        <f t="shared" si="18"/>
        <v>0</v>
      </c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  <c r="AH585" s="36"/>
      <c r="AI585" s="36"/>
      <c r="AJ585" s="36"/>
      <c r="AK585" s="36"/>
      <c r="AL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G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BX585" s="36"/>
      <c r="BY585" s="36"/>
      <c r="BZ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K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B585" s="36"/>
      <c r="DC585" s="36"/>
      <c r="DD585" s="36"/>
      <c r="DE585" s="36"/>
      <c r="DF585" s="36"/>
      <c r="DG585" s="36"/>
      <c r="DH585" s="36"/>
      <c r="DI585" s="36"/>
      <c r="DJ585" s="36"/>
      <c r="DK585" s="36"/>
      <c r="DL585" s="36"/>
      <c r="DM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K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6"/>
      <c r="FN585" s="36"/>
      <c r="FO585" s="36"/>
      <c r="FP585" s="36"/>
      <c r="FQ585" s="36"/>
      <c r="FR585" s="36"/>
      <c r="FS585" s="36"/>
    </row>
    <row r="586" spans="1:175" s="7" customFormat="1" ht="31.5" hidden="1">
      <c r="A586" s="23" t="s">
        <v>135</v>
      </c>
      <c r="B586" s="12" t="s">
        <v>216</v>
      </c>
      <c r="C586" s="12" t="s">
        <v>210</v>
      </c>
      <c r="D586" s="13" t="s">
        <v>596</v>
      </c>
      <c r="E586" s="13" t="s">
        <v>438</v>
      </c>
      <c r="F586" s="185">
        <f>SUM('не брать'!H468)</f>
        <v>0</v>
      </c>
      <c r="G586" s="185">
        <f>SUM('не брать'!I468)</f>
        <v>0</v>
      </c>
      <c r="H586" s="290" t="e">
        <f t="shared" si="17"/>
        <v>#DIV/0!</v>
      </c>
      <c r="I586" s="291">
        <f t="shared" si="18"/>
        <v>0</v>
      </c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G586" s="36"/>
      <c r="AH586" s="36"/>
      <c r="AI586" s="36"/>
      <c r="AJ586" s="36"/>
      <c r="AK586" s="36"/>
      <c r="AL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G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BX586" s="36"/>
      <c r="BY586" s="36"/>
      <c r="BZ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K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B586" s="36"/>
      <c r="DC586" s="36"/>
      <c r="DD586" s="36"/>
      <c r="DE586" s="36"/>
      <c r="DF586" s="36"/>
      <c r="DG586" s="36"/>
      <c r="DH586" s="36"/>
      <c r="DI586" s="36"/>
      <c r="DJ586" s="36"/>
      <c r="DK586" s="36"/>
      <c r="DL586" s="36"/>
      <c r="DM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K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6"/>
      <c r="FN586" s="36"/>
      <c r="FO586" s="36"/>
      <c r="FP586" s="36"/>
      <c r="FQ586" s="36"/>
      <c r="FR586" s="36"/>
      <c r="FS586" s="36"/>
    </row>
    <row r="587" spans="1:175" s="7" customFormat="1" ht="47.25" hidden="1">
      <c r="A587" s="24" t="s">
        <v>151</v>
      </c>
      <c r="B587" s="12" t="s">
        <v>216</v>
      </c>
      <c r="C587" s="12" t="s">
        <v>210</v>
      </c>
      <c r="D587" s="13" t="s">
        <v>596</v>
      </c>
      <c r="E587" s="13" t="s">
        <v>187</v>
      </c>
      <c r="F587" s="185">
        <f>SUM('не брать'!H783)</f>
        <v>0</v>
      </c>
      <c r="G587" s="185">
        <f>SUM('не брать'!I783)</f>
        <v>0</v>
      </c>
      <c r="H587" s="290" t="e">
        <f t="shared" si="17"/>
        <v>#DIV/0!</v>
      </c>
      <c r="I587" s="291">
        <f t="shared" si="18"/>
        <v>0</v>
      </c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G587" s="36"/>
      <c r="AH587" s="36"/>
      <c r="AI587" s="36"/>
      <c r="AJ587" s="36"/>
      <c r="AK587" s="36"/>
      <c r="AL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G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BX587" s="36"/>
      <c r="BY587" s="36"/>
      <c r="BZ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K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B587" s="36"/>
      <c r="DC587" s="36"/>
      <c r="DD587" s="36"/>
      <c r="DE587" s="36"/>
      <c r="DF587" s="36"/>
      <c r="DG587" s="36"/>
      <c r="DH587" s="36"/>
      <c r="DI587" s="36"/>
      <c r="DJ587" s="36"/>
      <c r="DK587" s="36"/>
      <c r="DL587" s="36"/>
      <c r="DM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K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6"/>
      <c r="FN587" s="36"/>
      <c r="FO587" s="36"/>
      <c r="FP587" s="36"/>
      <c r="FQ587" s="36"/>
      <c r="FR587" s="36"/>
      <c r="FS587" s="36"/>
    </row>
    <row r="588" spans="1:175" s="7" customFormat="1" ht="31.5">
      <c r="A588" s="178" t="s">
        <v>1045</v>
      </c>
      <c r="B588" s="180" t="s">
        <v>216</v>
      </c>
      <c r="C588" s="180" t="s">
        <v>210</v>
      </c>
      <c r="D588" s="181" t="s">
        <v>1044</v>
      </c>
      <c r="E588" s="181"/>
      <c r="F588" s="185">
        <f>SUM(F589)</f>
        <v>27360</v>
      </c>
      <c r="G588" s="185">
        <f>SUM(G589)</f>
        <v>2808.3</v>
      </c>
      <c r="H588" s="290">
        <f t="shared" si="17"/>
        <v>10.264254385964913</v>
      </c>
      <c r="I588" s="291">
        <f t="shared" si="18"/>
        <v>-24551.7</v>
      </c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G588" s="36"/>
      <c r="AH588" s="36"/>
      <c r="AI588" s="36"/>
      <c r="AJ588" s="36"/>
      <c r="AK588" s="36"/>
      <c r="AL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G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BX588" s="36"/>
      <c r="BY588" s="36"/>
      <c r="BZ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K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B588" s="36"/>
      <c r="DC588" s="36"/>
      <c r="DD588" s="36"/>
      <c r="DE588" s="36"/>
      <c r="DF588" s="36"/>
      <c r="DG588" s="36"/>
      <c r="DH588" s="36"/>
      <c r="DI588" s="36"/>
      <c r="DJ588" s="36"/>
      <c r="DK588" s="36"/>
      <c r="DL588" s="36"/>
      <c r="DM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K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6"/>
      <c r="FN588" s="36"/>
      <c r="FO588" s="36"/>
      <c r="FP588" s="36"/>
      <c r="FQ588" s="36"/>
      <c r="FR588" s="36"/>
      <c r="FS588" s="36"/>
    </row>
    <row r="589" spans="1:175" s="7" customFormat="1" ht="31.5">
      <c r="A589" s="75" t="s">
        <v>135</v>
      </c>
      <c r="B589" s="180" t="s">
        <v>216</v>
      </c>
      <c r="C589" s="180" t="s">
        <v>210</v>
      </c>
      <c r="D589" s="181" t="s">
        <v>1044</v>
      </c>
      <c r="E589" s="181" t="s">
        <v>438</v>
      </c>
      <c r="F589" s="185">
        <f>SUM('не брать'!H474)</f>
        <v>27360</v>
      </c>
      <c r="G589" s="185">
        <f>SUM('не брать'!I474)</f>
        <v>2808.3</v>
      </c>
      <c r="H589" s="290">
        <f t="shared" si="17"/>
        <v>10.264254385964913</v>
      </c>
      <c r="I589" s="291">
        <f t="shared" si="18"/>
        <v>-24551.7</v>
      </c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  <c r="AH589" s="36"/>
      <c r="AI589" s="36"/>
      <c r="AJ589" s="36"/>
      <c r="AK589" s="36"/>
      <c r="AL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G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BX589" s="36"/>
      <c r="BY589" s="36"/>
      <c r="BZ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K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B589" s="36"/>
      <c r="DC589" s="36"/>
      <c r="DD589" s="36"/>
      <c r="DE589" s="36"/>
      <c r="DF589" s="36"/>
      <c r="DG589" s="36"/>
      <c r="DH589" s="36"/>
      <c r="DI589" s="36"/>
      <c r="DJ589" s="36"/>
      <c r="DK589" s="36"/>
      <c r="DL589" s="36"/>
      <c r="DM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K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6"/>
      <c r="FN589" s="36"/>
      <c r="FO589" s="36"/>
      <c r="FP589" s="36"/>
      <c r="FQ589" s="36"/>
      <c r="FR589" s="36"/>
      <c r="FS589" s="36"/>
    </row>
    <row r="590" spans="1:175" s="7" customFormat="1" ht="94.5" hidden="1">
      <c r="A590" s="25" t="s">
        <v>787</v>
      </c>
      <c r="B590" s="12" t="s">
        <v>216</v>
      </c>
      <c r="C590" s="12" t="s">
        <v>210</v>
      </c>
      <c r="D590" s="12" t="s">
        <v>337</v>
      </c>
      <c r="E590" s="12"/>
      <c r="F590" s="185">
        <f>SUM(F591)</f>
        <v>0</v>
      </c>
      <c r="G590" s="185">
        <f>SUM(G591)</f>
        <v>0</v>
      </c>
      <c r="H590" s="290" t="e">
        <f t="shared" si="17"/>
        <v>#DIV/0!</v>
      </c>
      <c r="I590" s="291">
        <f t="shared" si="18"/>
        <v>0</v>
      </c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  <c r="AH590" s="36"/>
      <c r="AI590" s="36"/>
      <c r="AJ590" s="36"/>
      <c r="AK590" s="36"/>
      <c r="AL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G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BX590" s="36"/>
      <c r="BY590" s="36"/>
      <c r="BZ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K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B590" s="36"/>
      <c r="DC590" s="36"/>
      <c r="DD590" s="36"/>
      <c r="DE590" s="36"/>
      <c r="DF590" s="36"/>
      <c r="DG590" s="36"/>
      <c r="DH590" s="36"/>
      <c r="DI590" s="36"/>
      <c r="DJ590" s="36"/>
      <c r="DK590" s="36"/>
      <c r="DL590" s="36"/>
      <c r="DM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K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6"/>
      <c r="FN590" s="36"/>
      <c r="FO590" s="36"/>
      <c r="FP590" s="36"/>
      <c r="FQ590" s="36"/>
      <c r="FR590" s="36"/>
      <c r="FS590" s="36"/>
    </row>
    <row r="591" spans="1:175" s="7" customFormat="1" ht="47.25" hidden="1">
      <c r="A591" s="25" t="s">
        <v>151</v>
      </c>
      <c r="B591" s="12" t="s">
        <v>216</v>
      </c>
      <c r="C591" s="12" t="s">
        <v>210</v>
      </c>
      <c r="D591" s="12" t="s">
        <v>337</v>
      </c>
      <c r="E591" s="12" t="s">
        <v>187</v>
      </c>
      <c r="F591" s="185">
        <f>SUM('не брать'!H772)</f>
        <v>0</v>
      </c>
      <c r="G591" s="185">
        <f>SUM('не брать'!I772)</f>
        <v>0</v>
      </c>
      <c r="H591" s="290" t="e">
        <f t="shared" si="17"/>
        <v>#DIV/0!</v>
      </c>
      <c r="I591" s="291">
        <f t="shared" si="18"/>
        <v>0</v>
      </c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  <c r="AH591" s="36"/>
      <c r="AI591" s="36"/>
      <c r="AJ591" s="36"/>
      <c r="AK591" s="36"/>
      <c r="AL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G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BX591" s="36"/>
      <c r="BY591" s="36"/>
      <c r="BZ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K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B591" s="36"/>
      <c r="DC591" s="36"/>
      <c r="DD591" s="36"/>
      <c r="DE591" s="36"/>
      <c r="DF591" s="36"/>
      <c r="DG591" s="36"/>
      <c r="DH591" s="36"/>
      <c r="DI591" s="36"/>
      <c r="DJ591" s="36"/>
      <c r="DK591" s="36"/>
      <c r="DL591" s="36"/>
      <c r="DM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K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6"/>
      <c r="FN591" s="36"/>
      <c r="FO591" s="36"/>
      <c r="FP591" s="36"/>
      <c r="FQ591" s="36"/>
      <c r="FR591" s="36"/>
      <c r="FS591" s="36"/>
    </row>
    <row r="592" spans="1:175" s="7" customFormat="1" ht="110.25" hidden="1">
      <c r="A592" s="25" t="s">
        <v>788</v>
      </c>
      <c r="B592" s="12" t="s">
        <v>216</v>
      </c>
      <c r="C592" s="12" t="s">
        <v>210</v>
      </c>
      <c r="D592" s="12" t="s">
        <v>338</v>
      </c>
      <c r="E592" s="12"/>
      <c r="F592" s="185">
        <f>SUM(F593)</f>
        <v>0</v>
      </c>
      <c r="G592" s="185">
        <f>SUM(G593)</f>
        <v>0</v>
      </c>
      <c r="H592" s="290" t="e">
        <f t="shared" ref="H592:H655" si="19">SUM(G592/F592*100)</f>
        <v>#DIV/0!</v>
      </c>
      <c r="I592" s="291">
        <f t="shared" ref="I592:I655" si="20">SUM(G592-F592)</f>
        <v>0</v>
      </c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  <c r="AH592" s="36"/>
      <c r="AI592" s="36"/>
      <c r="AJ592" s="36"/>
      <c r="AK592" s="36"/>
      <c r="AL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G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BX592" s="36"/>
      <c r="BY592" s="36"/>
      <c r="BZ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K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B592" s="36"/>
      <c r="DC592" s="36"/>
      <c r="DD592" s="36"/>
      <c r="DE592" s="36"/>
      <c r="DF592" s="36"/>
      <c r="DG592" s="36"/>
      <c r="DH592" s="36"/>
      <c r="DI592" s="36"/>
      <c r="DJ592" s="36"/>
      <c r="DK592" s="36"/>
      <c r="DL592" s="36"/>
      <c r="DM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K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6"/>
      <c r="FN592" s="36"/>
      <c r="FO592" s="36"/>
      <c r="FP592" s="36"/>
      <c r="FQ592" s="36"/>
      <c r="FR592" s="36"/>
      <c r="FS592" s="36"/>
    </row>
    <row r="593" spans="1:175" s="7" customFormat="1" ht="47.25" hidden="1">
      <c r="A593" s="25" t="s">
        <v>151</v>
      </c>
      <c r="B593" s="12" t="s">
        <v>216</v>
      </c>
      <c r="C593" s="12" t="s">
        <v>210</v>
      </c>
      <c r="D593" s="12" t="s">
        <v>338</v>
      </c>
      <c r="E593" s="12" t="s">
        <v>187</v>
      </c>
      <c r="F593" s="185">
        <f>SUM('не брать'!H776)</f>
        <v>0</v>
      </c>
      <c r="G593" s="185">
        <f>SUM('не брать'!I776)</f>
        <v>0</v>
      </c>
      <c r="H593" s="290" t="e">
        <f t="shared" si="19"/>
        <v>#DIV/0!</v>
      </c>
      <c r="I593" s="291">
        <f t="shared" si="20"/>
        <v>0</v>
      </c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G593" s="36"/>
      <c r="AH593" s="36"/>
      <c r="AI593" s="36"/>
      <c r="AJ593" s="36"/>
      <c r="AK593" s="36"/>
      <c r="AL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G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BX593" s="36"/>
      <c r="BY593" s="36"/>
      <c r="BZ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K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B593" s="36"/>
      <c r="DC593" s="36"/>
      <c r="DD593" s="36"/>
      <c r="DE593" s="36"/>
      <c r="DF593" s="36"/>
      <c r="DG593" s="36"/>
      <c r="DH593" s="36"/>
      <c r="DI593" s="36"/>
      <c r="DJ593" s="36"/>
      <c r="DK593" s="36"/>
      <c r="DL593" s="36"/>
      <c r="DM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K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6"/>
      <c r="FN593" s="36"/>
      <c r="FO593" s="36"/>
      <c r="FP593" s="36"/>
      <c r="FQ593" s="36"/>
      <c r="FR593" s="36"/>
      <c r="FS593" s="36"/>
    </row>
    <row r="594" spans="1:175" s="7" customFormat="1" ht="126" hidden="1">
      <c r="A594" s="25" t="s">
        <v>789</v>
      </c>
      <c r="B594" s="12" t="s">
        <v>216</v>
      </c>
      <c r="C594" s="12" t="s">
        <v>210</v>
      </c>
      <c r="D594" s="41" t="s">
        <v>425</v>
      </c>
      <c r="E594" s="12"/>
      <c r="F594" s="185">
        <f>SUM(F595)</f>
        <v>0</v>
      </c>
      <c r="G594" s="185">
        <f>SUM(G595)</f>
        <v>0</v>
      </c>
      <c r="H594" s="290" t="e">
        <f t="shared" si="19"/>
        <v>#DIV/0!</v>
      </c>
      <c r="I594" s="291">
        <f t="shared" si="20"/>
        <v>0</v>
      </c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  <c r="AH594" s="36"/>
      <c r="AI594" s="36"/>
      <c r="AJ594" s="36"/>
      <c r="AK594" s="36"/>
      <c r="AL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G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BX594" s="36"/>
      <c r="BY594" s="36"/>
      <c r="BZ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K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B594" s="36"/>
      <c r="DC594" s="36"/>
      <c r="DD594" s="36"/>
      <c r="DE594" s="36"/>
      <c r="DF594" s="36"/>
      <c r="DG594" s="36"/>
      <c r="DH594" s="36"/>
      <c r="DI594" s="36"/>
      <c r="DJ594" s="36"/>
      <c r="DK594" s="36"/>
      <c r="DL594" s="36"/>
      <c r="DM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K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6"/>
      <c r="FN594" s="36"/>
      <c r="FO594" s="36"/>
      <c r="FP594" s="36"/>
      <c r="FQ594" s="36"/>
      <c r="FR594" s="36"/>
      <c r="FS594" s="36"/>
    </row>
    <row r="595" spans="1:175" s="7" customFormat="1" ht="47.25" hidden="1">
      <c r="A595" s="25" t="s">
        <v>151</v>
      </c>
      <c r="B595" s="12" t="s">
        <v>216</v>
      </c>
      <c r="C595" s="12" t="s">
        <v>210</v>
      </c>
      <c r="D595" s="41" t="s">
        <v>425</v>
      </c>
      <c r="E595" s="12" t="s">
        <v>187</v>
      </c>
      <c r="F595" s="185">
        <f>SUM('не брать'!H778)</f>
        <v>0</v>
      </c>
      <c r="G595" s="185">
        <f>SUM('не брать'!I778)</f>
        <v>0</v>
      </c>
      <c r="H595" s="290" t="e">
        <f t="shared" si="19"/>
        <v>#DIV/0!</v>
      </c>
      <c r="I595" s="291">
        <f t="shared" si="20"/>
        <v>0</v>
      </c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AI595" s="36"/>
      <c r="AJ595" s="36"/>
      <c r="AK595" s="36"/>
      <c r="AL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G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BX595" s="36"/>
      <c r="BY595" s="36"/>
      <c r="BZ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K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B595" s="36"/>
      <c r="DC595" s="36"/>
      <c r="DD595" s="36"/>
      <c r="DE595" s="36"/>
      <c r="DF595" s="36"/>
      <c r="DG595" s="36"/>
      <c r="DH595" s="36"/>
      <c r="DI595" s="36"/>
      <c r="DJ595" s="36"/>
      <c r="DK595" s="36"/>
      <c r="DL595" s="36"/>
      <c r="DM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K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6"/>
      <c r="FN595" s="36"/>
      <c r="FO595" s="36"/>
      <c r="FP595" s="36"/>
      <c r="FQ595" s="36"/>
      <c r="FR595" s="36"/>
      <c r="FS595" s="36"/>
    </row>
    <row r="596" spans="1:175" s="7" customFormat="1" ht="204.75" hidden="1">
      <c r="A596" s="24" t="s">
        <v>792</v>
      </c>
      <c r="B596" s="12" t="s">
        <v>216</v>
      </c>
      <c r="C596" s="12" t="s">
        <v>210</v>
      </c>
      <c r="D596" s="12" t="s">
        <v>182</v>
      </c>
      <c r="E596" s="12"/>
      <c r="F596" s="185">
        <f>SUM(F597:F598)</f>
        <v>0</v>
      </c>
      <c r="G596" s="185">
        <f>SUM(G597:G598)</f>
        <v>0</v>
      </c>
      <c r="H596" s="290" t="e">
        <f t="shared" si="19"/>
        <v>#DIV/0!</v>
      </c>
      <c r="I596" s="291">
        <f t="shared" si="20"/>
        <v>0</v>
      </c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  <c r="AH596" s="36"/>
      <c r="AI596" s="36"/>
      <c r="AJ596" s="36"/>
      <c r="AK596" s="36"/>
      <c r="AL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G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BX596" s="36"/>
      <c r="BY596" s="36"/>
      <c r="BZ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K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B596" s="36"/>
      <c r="DC596" s="36"/>
      <c r="DD596" s="36"/>
      <c r="DE596" s="36"/>
      <c r="DF596" s="36"/>
      <c r="DG596" s="36"/>
      <c r="DH596" s="36"/>
      <c r="DI596" s="36"/>
      <c r="DJ596" s="36"/>
      <c r="DK596" s="36"/>
      <c r="DL596" s="36"/>
      <c r="DM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K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6"/>
      <c r="FN596" s="36"/>
      <c r="FO596" s="36"/>
      <c r="FP596" s="36"/>
      <c r="FQ596" s="36"/>
      <c r="FR596" s="36"/>
      <c r="FS596" s="36"/>
    </row>
    <row r="597" spans="1:175" s="7" customFormat="1" ht="47.25" hidden="1">
      <c r="A597" s="24" t="s">
        <v>188</v>
      </c>
      <c r="B597" s="12" t="s">
        <v>216</v>
      </c>
      <c r="C597" s="12" t="s">
        <v>210</v>
      </c>
      <c r="D597" s="12" t="s">
        <v>182</v>
      </c>
      <c r="E597" s="12" t="s">
        <v>187</v>
      </c>
      <c r="F597" s="185">
        <f>SUM('не брать'!H789)</f>
        <v>0</v>
      </c>
      <c r="G597" s="185">
        <f>SUM('не брать'!I789)</f>
        <v>0</v>
      </c>
      <c r="H597" s="290" t="e">
        <f t="shared" si="19"/>
        <v>#DIV/0!</v>
      </c>
      <c r="I597" s="291">
        <f t="shared" si="20"/>
        <v>0</v>
      </c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G597" s="36"/>
      <c r="AH597" s="36"/>
      <c r="AI597" s="36"/>
      <c r="AJ597" s="36"/>
      <c r="AK597" s="36"/>
      <c r="AL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G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BX597" s="36"/>
      <c r="BY597" s="36"/>
      <c r="BZ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K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B597" s="36"/>
      <c r="DC597" s="36"/>
      <c r="DD597" s="36"/>
      <c r="DE597" s="36"/>
      <c r="DF597" s="36"/>
      <c r="DG597" s="36"/>
      <c r="DH597" s="36"/>
      <c r="DI597" s="36"/>
      <c r="DJ597" s="36"/>
      <c r="DK597" s="36"/>
      <c r="DL597" s="36"/>
      <c r="DM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K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6"/>
      <c r="FN597" s="36"/>
      <c r="FO597" s="36"/>
      <c r="FP597" s="36"/>
      <c r="FQ597" s="36"/>
      <c r="FR597" s="36"/>
      <c r="FS597" s="36"/>
    </row>
    <row r="598" spans="1:175" s="7" customFormat="1" ht="31.5" hidden="1">
      <c r="A598" s="24" t="s">
        <v>77</v>
      </c>
      <c r="B598" s="12" t="s">
        <v>216</v>
      </c>
      <c r="C598" s="12" t="s">
        <v>210</v>
      </c>
      <c r="D598" s="12" t="s">
        <v>329</v>
      </c>
      <c r="E598" s="12" t="s">
        <v>353</v>
      </c>
      <c r="F598" s="185"/>
      <c r="G598" s="185"/>
      <c r="H598" s="290" t="e">
        <f t="shared" si="19"/>
        <v>#DIV/0!</v>
      </c>
      <c r="I598" s="291">
        <f t="shared" si="20"/>
        <v>0</v>
      </c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G598" s="36"/>
      <c r="AH598" s="36"/>
      <c r="AI598" s="36"/>
      <c r="AJ598" s="36"/>
      <c r="AK598" s="36"/>
      <c r="AL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G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BX598" s="36"/>
      <c r="BY598" s="36"/>
      <c r="BZ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K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B598" s="36"/>
      <c r="DC598" s="36"/>
      <c r="DD598" s="36"/>
      <c r="DE598" s="36"/>
      <c r="DF598" s="36"/>
      <c r="DG598" s="36"/>
      <c r="DH598" s="36"/>
      <c r="DI598" s="36"/>
      <c r="DJ598" s="36"/>
      <c r="DK598" s="36"/>
      <c r="DL598" s="36"/>
      <c r="DM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K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6"/>
      <c r="FN598" s="36"/>
      <c r="FO598" s="36"/>
      <c r="FP598" s="36"/>
      <c r="FQ598" s="36"/>
      <c r="FR598" s="36"/>
      <c r="FS598" s="36"/>
    </row>
    <row r="599" spans="1:175" s="7" customFormat="1" ht="204.75" hidden="1">
      <c r="A599" s="24" t="s">
        <v>800</v>
      </c>
      <c r="B599" s="12" t="s">
        <v>216</v>
      </c>
      <c r="C599" s="12" t="s">
        <v>210</v>
      </c>
      <c r="D599" s="12" t="s">
        <v>272</v>
      </c>
      <c r="E599" s="12"/>
      <c r="F599" s="185">
        <f>SUM(F600)</f>
        <v>0</v>
      </c>
      <c r="G599" s="185">
        <f>SUM(G600)</f>
        <v>0</v>
      </c>
      <c r="H599" s="290" t="e">
        <f t="shared" si="19"/>
        <v>#DIV/0!</v>
      </c>
      <c r="I599" s="291">
        <f t="shared" si="20"/>
        <v>0</v>
      </c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G599" s="36"/>
      <c r="AH599" s="36"/>
      <c r="AI599" s="36"/>
      <c r="AJ599" s="36"/>
      <c r="AK599" s="36"/>
      <c r="AL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G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BX599" s="36"/>
      <c r="BY599" s="36"/>
      <c r="BZ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K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B599" s="36"/>
      <c r="DC599" s="36"/>
      <c r="DD599" s="36"/>
      <c r="DE599" s="36"/>
      <c r="DF599" s="36"/>
      <c r="DG599" s="36"/>
      <c r="DH599" s="36"/>
      <c r="DI599" s="36"/>
      <c r="DJ599" s="36"/>
      <c r="DK599" s="36"/>
      <c r="DL599" s="36"/>
      <c r="DM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K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6"/>
      <c r="FN599" s="36"/>
      <c r="FO599" s="36"/>
      <c r="FP599" s="36"/>
      <c r="FQ599" s="36"/>
      <c r="FR599" s="36"/>
      <c r="FS599" s="36"/>
    </row>
    <row r="600" spans="1:175" s="7" customFormat="1" ht="47.25" hidden="1">
      <c r="A600" s="24" t="s">
        <v>188</v>
      </c>
      <c r="B600" s="12" t="s">
        <v>216</v>
      </c>
      <c r="C600" s="12" t="s">
        <v>210</v>
      </c>
      <c r="D600" s="12" t="s">
        <v>272</v>
      </c>
      <c r="E600" s="12" t="s">
        <v>187</v>
      </c>
      <c r="F600" s="185">
        <f>SUM('не брать'!H826)</f>
        <v>0</v>
      </c>
      <c r="G600" s="185">
        <f>SUM('не брать'!I826)</f>
        <v>0</v>
      </c>
      <c r="H600" s="290" t="e">
        <f t="shared" si="19"/>
        <v>#DIV/0!</v>
      </c>
      <c r="I600" s="291">
        <f t="shared" si="20"/>
        <v>0</v>
      </c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G600" s="36"/>
      <c r="AH600" s="36"/>
      <c r="AI600" s="36"/>
      <c r="AJ600" s="36"/>
      <c r="AK600" s="36"/>
      <c r="AL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G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BX600" s="36"/>
      <c r="BY600" s="36"/>
      <c r="BZ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K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B600" s="36"/>
      <c r="DC600" s="36"/>
      <c r="DD600" s="36"/>
      <c r="DE600" s="36"/>
      <c r="DF600" s="36"/>
      <c r="DG600" s="36"/>
      <c r="DH600" s="36"/>
      <c r="DI600" s="36"/>
      <c r="DJ600" s="36"/>
      <c r="DK600" s="36"/>
      <c r="DL600" s="36"/>
      <c r="DM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K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6"/>
      <c r="FN600" s="36"/>
      <c r="FO600" s="36"/>
      <c r="FP600" s="36"/>
      <c r="FQ600" s="36"/>
      <c r="FR600" s="36"/>
      <c r="FS600" s="36"/>
    </row>
    <row r="601" spans="1:175" s="7" customFormat="1" ht="189" hidden="1">
      <c r="A601" s="58" t="s">
        <v>793</v>
      </c>
      <c r="B601" s="12" t="s">
        <v>216</v>
      </c>
      <c r="C601" s="12" t="s">
        <v>210</v>
      </c>
      <c r="D601" s="12" t="s">
        <v>271</v>
      </c>
      <c r="E601" s="12"/>
      <c r="F601" s="185">
        <f>SUM(F602)</f>
        <v>0</v>
      </c>
      <c r="G601" s="185">
        <f>SUM(G602)</f>
        <v>0</v>
      </c>
      <c r="H601" s="290" t="e">
        <f t="shared" si="19"/>
        <v>#DIV/0!</v>
      </c>
      <c r="I601" s="291">
        <f t="shared" si="20"/>
        <v>0</v>
      </c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G601" s="36"/>
      <c r="AH601" s="36"/>
      <c r="AI601" s="36"/>
      <c r="AJ601" s="36"/>
      <c r="AK601" s="36"/>
      <c r="AL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G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BX601" s="36"/>
      <c r="BY601" s="36"/>
      <c r="BZ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K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B601" s="36"/>
      <c r="DC601" s="36"/>
      <c r="DD601" s="36"/>
      <c r="DE601" s="36"/>
      <c r="DF601" s="36"/>
      <c r="DG601" s="36"/>
      <c r="DH601" s="36"/>
      <c r="DI601" s="36"/>
      <c r="DJ601" s="36"/>
      <c r="DK601" s="36"/>
      <c r="DL601" s="36"/>
      <c r="DM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K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6"/>
      <c r="FN601" s="36"/>
      <c r="FO601" s="36"/>
      <c r="FP601" s="36"/>
      <c r="FQ601" s="36"/>
      <c r="FR601" s="36"/>
      <c r="FS601" s="36"/>
    </row>
    <row r="602" spans="1:175" s="7" customFormat="1" ht="47.25" hidden="1">
      <c r="A602" s="24" t="s">
        <v>188</v>
      </c>
      <c r="B602" s="12" t="s">
        <v>216</v>
      </c>
      <c r="C602" s="12" t="s">
        <v>210</v>
      </c>
      <c r="D602" s="12" t="s">
        <v>271</v>
      </c>
      <c r="E602" s="12" t="s">
        <v>187</v>
      </c>
      <c r="F602" s="185">
        <f>SUM('не брать'!H791)</f>
        <v>0</v>
      </c>
      <c r="G602" s="185">
        <f>SUM('не брать'!I791)</f>
        <v>0</v>
      </c>
      <c r="H602" s="290" t="e">
        <f t="shared" si="19"/>
        <v>#DIV/0!</v>
      </c>
      <c r="I602" s="291">
        <f t="shared" si="20"/>
        <v>0</v>
      </c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G602" s="36"/>
      <c r="AH602" s="36"/>
      <c r="AI602" s="36"/>
      <c r="AJ602" s="36"/>
      <c r="AK602" s="36"/>
      <c r="AL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G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BX602" s="36"/>
      <c r="BY602" s="36"/>
      <c r="BZ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K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B602" s="36"/>
      <c r="DC602" s="36"/>
      <c r="DD602" s="36"/>
      <c r="DE602" s="36"/>
      <c r="DF602" s="36"/>
      <c r="DG602" s="36"/>
      <c r="DH602" s="36"/>
      <c r="DI602" s="36"/>
      <c r="DJ602" s="36"/>
      <c r="DK602" s="36"/>
      <c r="DL602" s="36"/>
      <c r="DM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K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6"/>
      <c r="FN602" s="36"/>
      <c r="FO602" s="36"/>
      <c r="FP602" s="36"/>
      <c r="FQ602" s="36"/>
      <c r="FR602" s="36"/>
      <c r="FS602" s="36"/>
    </row>
    <row r="603" spans="1:175" s="7" customFormat="1" ht="80.25" customHeight="1">
      <c r="A603" s="52" t="s">
        <v>1005</v>
      </c>
      <c r="B603" s="12" t="s">
        <v>216</v>
      </c>
      <c r="C603" s="12" t="s">
        <v>210</v>
      </c>
      <c r="D603" s="12" t="s">
        <v>275</v>
      </c>
      <c r="E603" s="12"/>
      <c r="F603" s="185">
        <f>SUM(F604:F605)</f>
        <v>8535.6</v>
      </c>
      <c r="G603" s="185">
        <f>SUM(G604:G605)</f>
        <v>1770.8</v>
      </c>
      <c r="H603" s="290">
        <f t="shared" si="19"/>
        <v>20.746051829982658</v>
      </c>
      <c r="I603" s="291">
        <f t="shared" si="20"/>
        <v>-6764.8</v>
      </c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G603" s="36"/>
      <c r="AH603" s="36"/>
      <c r="AI603" s="36"/>
      <c r="AJ603" s="36"/>
      <c r="AK603" s="36"/>
      <c r="AL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G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BX603" s="36"/>
      <c r="BY603" s="36"/>
      <c r="BZ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K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B603" s="36"/>
      <c r="DC603" s="36"/>
      <c r="DD603" s="36"/>
      <c r="DE603" s="36"/>
      <c r="DF603" s="36"/>
      <c r="DG603" s="36"/>
      <c r="DH603" s="36"/>
      <c r="DI603" s="36"/>
      <c r="DJ603" s="36"/>
      <c r="DK603" s="36"/>
      <c r="DL603" s="36"/>
      <c r="DM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K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6"/>
      <c r="FN603" s="36"/>
      <c r="FO603" s="36"/>
      <c r="FP603" s="36"/>
      <c r="FQ603" s="36"/>
      <c r="FR603" s="36"/>
      <c r="FS603" s="36"/>
    </row>
    <row r="604" spans="1:175" s="7" customFormat="1" ht="47.25">
      <c r="A604" s="24" t="s">
        <v>188</v>
      </c>
      <c r="B604" s="12" t="s">
        <v>216</v>
      </c>
      <c r="C604" s="12" t="s">
        <v>210</v>
      </c>
      <c r="D604" s="12" t="s">
        <v>275</v>
      </c>
      <c r="E604" s="12" t="s">
        <v>187</v>
      </c>
      <c r="F604" s="185">
        <f>SUM('не брать'!H819+'не брать'!H714+'не брать'!H470)</f>
        <v>8535.6</v>
      </c>
      <c r="G604" s="185">
        <f>SUM('не брать'!I819+'не брать'!I714+'не брать'!I470)</f>
        <v>1770.8</v>
      </c>
      <c r="H604" s="290">
        <f t="shared" si="19"/>
        <v>20.746051829982658</v>
      </c>
      <c r="I604" s="291">
        <f t="shared" si="20"/>
        <v>-6764.8</v>
      </c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  <c r="AI604" s="36"/>
      <c r="AJ604" s="36"/>
      <c r="AK604" s="36"/>
      <c r="AL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G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BX604" s="36"/>
      <c r="BY604" s="36"/>
      <c r="BZ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K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B604" s="36"/>
      <c r="DC604" s="36"/>
      <c r="DD604" s="36"/>
      <c r="DE604" s="36"/>
      <c r="DF604" s="36"/>
      <c r="DG604" s="36"/>
      <c r="DH604" s="36"/>
      <c r="DI604" s="36"/>
      <c r="DJ604" s="36"/>
      <c r="DK604" s="36"/>
      <c r="DL604" s="36"/>
      <c r="DM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K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6"/>
      <c r="FN604" s="36"/>
      <c r="FO604" s="36"/>
      <c r="FP604" s="36"/>
      <c r="FQ604" s="36"/>
      <c r="FR604" s="36"/>
      <c r="FS604" s="36"/>
    </row>
    <row r="605" spans="1:175" s="7" customFormat="1" ht="31.5" hidden="1">
      <c r="A605" s="24" t="s">
        <v>77</v>
      </c>
      <c r="B605" s="12" t="s">
        <v>216</v>
      </c>
      <c r="C605" s="12" t="s">
        <v>210</v>
      </c>
      <c r="D605" s="12" t="s">
        <v>59</v>
      </c>
      <c r="E605" s="12" t="s">
        <v>353</v>
      </c>
      <c r="F605" s="185">
        <f>SUM('не брать'!H820)</f>
        <v>0</v>
      </c>
      <c r="G605" s="185">
        <f>SUM('не брать'!I820)</f>
        <v>0</v>
      </c>
      <c r="H605" s="290" t="e">
        <f t="shared" si="19"/>
        <v>#DIV/0!</v>
      </c>
      <c r="I605" s="291">
        <f t="shared" si="20"/>
        <v>0</v>
      </c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G605" s="36"/>
      <c r="AH605" s="36"/>
      <c r="AI605" s="36"/>
      <c r="AJ605" s="36"/>
      <c r="AK605" s="36"/>
      <c r="AL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G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BX605" s="36"/>
      <c r="BY605" s="36"/>
      <c r="BZ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K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B605" s="36"/>
      <c r="DC605" s="36"/>
      <c r="DD605" s="36"/>
      <c r="DE605" s="36"/>
      <c r="DF605" s="36"/>
      <c r="DG605" s="36"/>
      <c r="DH605" s="36"/>
      <c r="DI605" s="36"/>
      <c r="DJ605" s="36"/>
      <c r="DK605" s="36"/>
      <c r="DL605" s="36"/>
      <c r="DM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K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6"/>
      <c r="FN605" s="36"/>
      <c r="FO605" s="36"/>
      <c r="FP605" s="36"/>
      <c r="FQ605" s="36"/>
      <c r="FR605" s="36"/>
      <c r="FS605" s="36"/>
    </row>
    <row r="606" spans="1:175" s="7" customFormat="1" ht="63" hidden="1">
      <c r="A606" s="24" t="s">
        <v>616</v>
      </c>
      <c r="B606" s="12" t="s">
        <v>216</v>
      </c>
      <c r="C606" s="12" t="s">
        <v>210</v>
      </c>
      <c r="D606" s="12" t="s">
        <v>617</v>
      </c>
      <c r="E606" s="12"/>
      <c r="F606" s="185">
        <f>SUM(F607)</f>
        <v>0</v>
      </c>
      <c r="G606" s="185">
        <f>SUM(G607)</f>
        <v>0</v>
      </c>
      <c r="H606" s="290" t="e">
        <f t="shared" si="19"/>
        <v>#DIV/0!</v>
      </c>
      <c r="I606" s="291">
        <f t="shared" si="20"/>
        <v>0</v>
      </c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G606" s="36"/>
      <c r="AH606" s="36"/>
      <c r="AI606" s="36"/>
      <c r="AJ606" s="36"/>
      <c r="AK606" s="36"/>
      <c r="AL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G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BX606" s="36"/>
      <c r="BY606" s="36"/>
      <c r="BZ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K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B606" s="36"/>
      <c r="DC606" s="36"/>
      <c r="DD606" s="36"/>
      <c r="DE606" s="36"/>
      <c r="DF606" s="36"/>
      <c r="DG606" s="36"/>
      <c r="DH606" s="36"/>
      <c r="DI606" s="36"/>
      <c r="DJ606" s="36"/>
      <c r="DK606" s="36"/>
      <c r="DL606" s="36"/>
      <c r="DM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K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6"/>
      <c r="FN606" s="36"/>
      <c r="FO606" s="36"/>
      <c r="FP606" s="36"/>
      <c r="FQ606" s="36"/>
      <c r="FR606" s="36"/>
      <c r="FS606" s="36"/>
    </row>
    <row r="607" spans="1:175" s="7" customFormat="1" ht="47.25" hidden="1">
      <c r="A607" s="24" t="s">
        <v>151</v>
      </c>
      <c r="B607" s="12" t="s">
        <v>216</v>
      </c>
      <c r="C607" s="12" t="s">
        <v>210</v>
      </c>
      <c r="D607" s="12" t="s">
        <v>617</v>
      </c>
      <c r="E607" s="12" t="s">
        <v>187</v>
      </c>
      <c r="F607" s="185">
        <f>SUM('не брать'!H822)</f>
        <v>0</v>
      </c>
      <c r="G607" s="185">
        <f>SUM('не брать'!I822)</f>
        <v>0</v>
      </c>
      <c r="H607" s="290" t="e">
        <f t="shared" si="19"/>
        <v>#DIV/0!</v>
      </c>
      <c r="I607" s="291">
        <f t="shared" si="20"/>
        <v>0</v>
      </c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G607" s="36"/>
      <c r="AH607" s="36"/>
      <c r="AI607" s="36"/>
      <c r="AJ607" s="36"/>
      <c r="AK607" s="36"/>
      <c r="AL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G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BX607" s="36"/>
      <c r="BY607" s="36"/>
      <c r="BZ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K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B607" s="36"/>
      <c r="DC607" s="36"/>
      <c r="DD607" s="36"/>
      <c r="DE607" s="36"/>
      <c r="DF607" s="36"/>
      <c r="DG607" s="36"/>
      <c r="DH607" s="36"/>
      <c r="DI607" s="36"/>
      <c r="DJ607" s="36"/>
      <c r="DK607" s="36"/>
      <c r="DL607" s="36"/>
      <c r="DM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K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6"/>
      <c r="FN607" s="36"/>
      <c r="FO607" s="36"/>
      <c r="FP607" s="36"/>
      <c r="FQ607" s="36"/>
      <c r="FR607" s="36"/>
      <c r="FS607" s="36"/>
    </row>
    <row r="608" spans="1:175" s="7" customFormat="1" ht="78.75" hidden="1">
      <c r="A608" s="24" t="s">
        <v>618</v>
      </c>
      <c r="B608" s="12" t="s">
        <v>216</v>
      </c>
      <c r="C608" s="12" t="s">
        <v>210</v>
      </c>
      <c r="D608" s="12" t="s">
        <v>619</v>
      </c>
      <c r="E608" s="12"/>
      <c r="F608" s="185">
        <f>SUM(F609)</f>
        <v>0</v>
      </c>
      <c r="G608" s="185">
        <f>SUM(G609)</f>
        <v>0</v>
      </c>
      <c r="H608" s="290" t="e">
        <f t="shared" si="19"/>
        <v>#DIV/0!</v>
      </c>
      <c r="I608" s="291">
        <f t="shared" si="20"/>
        <v>0</v>
      </c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G608" s="36"/>
      <c r="AH608" s="36"/>
      <c r="AI608" s="36"/>
      <c r="AJ608" s="36"/>
      <c r="AK608" s="36"/>
      <c r="AL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G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BX608" s="36"/>
      <c r="BY608" s="36"/>
      <c r="BZ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K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B608" s="36"/>
      <c r="DC608" s="36"/>
      <c r="DD608" s="36"/>
      <c r="DE608" s="36"/>
      <c r="DF608" s="36"/>
      <c r="DG608" s="36"/>
      <c r="DH608" s="36"/>
      <c r="DI608" s="36"/>
      <c r="DJ608" s="36"/>
      <c r="DK608" s="36"/>
      <c r="DL608" s="36"/>
      <c r="DM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K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6"/>
      <c r="FN608" s="36"/>
      <c r="FO608" s="36"/>
      <c r="FP608" s="36"/>
      <c r="FQ608" s="36"/>
      <c r="FR608" s="36"/>
      <c r="FS608" s="36"/>
    </row>
    <row r="609" spans="1:175" s="7" customFormat="1" ht="47.25" hidden="1">
      <c r="A609" s="24" t="s">
        <v>151</v>
      </c>
      <c r="B609" s="12" t="s">
        <v>216</v>
      </c>
      <c r="C609" s="12" t="s">
        <v>210</v>
      </c>
      <c r="D609" s="12" t="s">
        <v>619</v>
      </c>
      <c r="E609" s="12" t="s">
        <v>187</v>
      </c>
      <c r="F609" s="185">
        <f>SUM('не брать'!H824)</f>
        <v>0</v>
      </c>
      <c r="G609" s="185">
        <f>SUM('не брать'!I824)</f>
        <v>0</v>
      </c>
      <c r="H609" s="290" t="e">
        <f t="shared" si="19"/>
        <v>#DIV/0!</v>
      </c>
      <c r="I609" s="291">
        <f t="shared" si="20"/>
        <v>0</v>
      </c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G609" s="36"/>
      <c r="AH609" s="36"/>
      <c r="AI609" s="36"/>
      <c r="AJ609" s="36"/>
      <c r="AK609" s="36"/>
      <c r="AL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G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BX609" s="36"/>
      <c r="BY609" s="36"/>
      <c r="BZ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K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B609" s="36"/>
      <c r="DC609" s="36"/>
      <c r="DD609" s="36"/>
      <c r="DE609" s="36"/>
      <c r="DF609" s="36"/>
      <c r="DG609" s="36"/>
      <c r="DH609" s="36"/>
      <c r="DI609" s="36"/>
      <c r="DJ609" s="36"/>
      <c r="DK609" s="36"/>
      <c r="DL609" s="36"/>
      <c r="DM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K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6"/>
      <c r="FN609" s="36"/>
      <c r="FO609" s="36"/>
      <c r="FP609" s="36"/>
      <c r="FQ609" s="36"/>
      <c r="FR609" s="36"/>
      <c r="FS609" s="36"/>
    </row>
    <row r="610" spans="1:175" s="7" customFormat="1" ht="135.75" hidden="1" customHeight="1">
      <c r="A610" s="24" t="s">
        <v>797</v>
      </c>
      <c r="B610" s="12" t="s">
        <v>216</v>
      </c>
      <c r="C610" s="12" t="s">
        <v>210</v>
      </c>
      <c r="D610" s="12" t="s">
        <v>525</v>
      </c>
      <c r="E610" s="12"/>
      <c r="F610" s="185">
        <f>SUM(F611)</f>
        <v>0</v>
      </c>
      <c r="G610" s="185">
        <f>SUM(G611)</f>
        <v>0</v>
      </c>
      <c r="H610" s="290" t="e">
        <f t="shared" si="19"/>
        <v>#DIV/0!</v>
      </c>
      <c r="I610" s="291">
        <f t="shared" si="20"/>
        <v>0</v>
      </c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G610" s="36"/>
      <c r="AH610" s="36"/>
      <c r="AI610" s="36"/>
      <c r="AJ610" s="36"/>
      <c r="AK610" s="36"/>
      <c r="AL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G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BX610" s="36"/>
      <c r="BY610" s="36"/>
      <c r="BZ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K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B610" s="36"/>
      <c r="DC610" s="36"/>
      <c r="DD610" s="36"/>
      <c r="DE610" s="36"/>
      <c r="DF610" s="36"/>
      <c r="DG610" s="36"/>
      <c r="DH610" s="36"/>
      <c r="DI610" s="36"/>
      <c r="DJ610" s="36"/>
      <c r="DK610" s="36"/>
      <c r="DL610" s="36"/>
      <c r="DM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K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6"/>
      <c r="FN610" s="36"/>
      <c r="FO610" s="36"/>
      <c r="FP610" s="36"/>
      <c r="FQ610" s="36"/>
      <c r="FR610" s="36"/>
      <c r="FS610" s="36"/>
    </row>
    <row r="611" spans="1:175" s="7" customFormat="1" ht="47.25" hidden="1">
      <c r="A611" s="24" t="s">
        <v>188</v>
      </c>
      <c r="B611" s="12" t="s">
        <v>216</v>
      </c>
      <c r="C611" s="12" t="s">
        <v>210</v>
      </c>
      <c r="D611" s="12" t="s">
        <v>525</v>
      </c>
      <c r="E611" s="12" t="s">
        <v>187</v>
      </c>
      <c r="F611" s="185">
        <f>SUM('не брать'!H813)</f>
        <v>0</v>
      </c>
      <c r="G611" s="185">
        <f>SUM('не брать'!I813)</f>
        <v>0</v>
      </c>
      <c r="H611" s="290" t="e">
        <f t="shared" si="19"/>
        <v>#DIV/0!</v>
      </c>
      <c r="I611" s="291">
        <f t="shared" si="20"/>
        <v>0</v>
      </c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G611" s="36"/>
      <c r="AH611" s="36"/>
      <c r="AI611" s="36"/>
      <c r="AJ611" s="36"/>
      <c r="AK611" s="36"/>
      <c r="AL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G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BX611" s="36"/>
      <c r="BY611" s="36"/>
      <c r="BZ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K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B611" s="36"/>
      <c r="DC611" s="36"/>
      <c r="DD611" s="36"/>
      <c r="DE611" s="36"/>
      <c r="DF611" s="36"/>
      <c r="DG611" s="36"/>
      <c r="DH611" s="36"/>
      <c r="DI611" s="36"/>
      <c r="DJ611" s="36"/>
      <c r="DK611" s="36"/>
      <c r="DL611" s="36"/>
      <c r="DM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K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6"/>
      <c r="FN611" s="36"/>
      <c r="FO611" s="36"/>
      <c r="FP611" s="36"/>
      <c r="FQ611" s="36"/>
      <c r="FR611" s="36"/>
      <c r="FS611" s="36"/>
    </row>
    <row r="612" spans="1:175" s="7" customFormat="1" ht="141.75" hidden="1">
      <c r="A612" s="24" t="s">
        <v>798</v>
      </c>
      <c r="B612" s="12" t="s">
        <v>216</v>
      </c>
      <c r="C612" s="12" t="s">
        <v>210</v>
      </c>
      <c r="D612" s="41" t="s">
        <v>313</v>
      </c>
      <c r="E612" s="12"/>
      <c r="F612" s="185">
        <f>SUM(F613)</f>
        <v>0</v>
      </c>
      <c r="G612" s="185">
        <f>SUM(G613)</f>
        <v>0</v>
      </c>
      <c r="H612" s="290" t="e">
        <f t="shared" si="19"/>
        <v>#DIV/0!</v>
      </c>
      <c r="I612" s="291">
        <f t="shared" si="20"/>
        <v>0</v>
      </c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G612" s="36"/>
      <c r="AH612" s="36"/>
      <c r="AI612" s="36"/>
      <c r="AJ612" s="36"/>
      <c r="AK612" s="36"/>
      <c r="AL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G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BX612" s="36"/>
      <c r="BY612" s="36"/>
      <c r="BZ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K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B612" s="36"/>
      <c r="DC612" s="36"/>
      <c r="DD612" s="36"/>
      <c r="DE612" s="36"/>
      <c r="DF612" s="36"/>
      <c r="DG612" s="36"/>
      <c r="DH612" s="36"/>
      <c r="DI612" s="36"/>
      <c r="DJ612" s="36"/>
      <c r="DK612" s="36"/>
      <c r="DL612" s="36"/>
      <c r="DM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K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6"/>
      <c r="FN612" s="36"/>
      <c r="FO612" s="36"/>
      <c r="FP612" s="36"/>
      <c r="FQ612" s="36"/>
      <c r="FR612" s="36"/>
      <c r="FS612" s="36"/>
    </row>
    <row r="613" spans="1:175" s="7" customFormat="1" ht="47.25" hidden="1">
      <c r="A613" s="24" t="s">
        <v>188</v>
      </c>
      <c r="B613" s="12" t="s">
        <v>216</v>
      </c>
      <c r="C613" s="12" t="s">
        <v>210</v>
      </c>
      <c r="D613" s="41" t="s">
        <v>313</v>
      </c>
      <c r="E613" s="12" t="s">
        <v>187</v>
      </c>
      <c r="F613" s="185">
        <f>SUM('не брать'!H815)</f>
        <v>0</v>
      </c>
      <c r="G613" s="185">
        <f>SUM('не брать'!I815)</f>
        <v>0</v>
      </c>
      <c r="H613" s="290" t="e">
        <f t="shared" si="19"/>
        <v>#DIV/0!</v>
      </c>
      <c r="I613" s="291">
        <f t="shared" si="20"/>
        <v>0</v>
      </c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G613" s="36"/>
      <c r="AH613" s="36"/>
      <c r="AI613" s="36"/>
      <c r="AJ613" s="36"/>
      <c r="AK613" s="36"/>
      <c r="AL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G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BX613" s="36"/>
      <c r="BY613" s="36"/>
      <c r="BZ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K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B613" s="36"/>
      <c r="DC613" s="36"/>
      <c r="DD613" s="36"/>
      <c r="DE613" s="36"/>
      <c r="DF613" s="36"/>
      <c r="DG613" s="36"/>
      <c r="DH613" s="36"/>
      <c r="DI613" s="36"/>
      <c r="DJ613" s="36"/>
      <c r="DK613" s="36"/>
      <c r="DL613" s="36"/>
      <c r="DM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K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6"/>
      <c r="FN613" s="36"/>
      <c r="FO613" s="36"/>
      <c r="FP613" s="36"/>
      <c r="FQ613" s="36"/>
      <c r="FR613" s="36"/>
      <c r="FS613" s="36"/>
    </row>
    <row r="614" spans="1:175" s="7" customFormat="1" ht="141.75" hidden="1">
      <c r="A614" s="24" t="s">
        <v>799</v>
      </c>
      <c r="B614" s="12" t="s">
        <v>216</v>
      </c>
      <c r="C614" s="12" t="s">
        <v>210</v>
      </c>
      <c r="D614" s="12" t="s">
        <v>276</v>
      </c>
      <c r="E614" s="12"/>
      <c r="F614" s="185">
        <f>SUM(F615)</f>
        <v>0</v>
      </c>
      <c r="G614" s="185">
        <f>SUM(G615)</f>
        <v>0</v>
      </c>
      <c r="H614" s="290" t="e">
        <f t="shared" si="19"/>
        <v>#DIV/0!</v>
      </c>
      <c r="I614" s="291">
        <f t="shared" si="20"/>
        <v>0</v>
      </c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G614" s="36"/>
      <c r="AH614" s="36"/>
      <c r="AI614" s="36"/>
      <c r="AJ614" s="36"/>
      <c r="AK614" s="36"/>
      <c r="AL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G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BX614" s="36"/>
      <c r="BY614" s="36"/>
      <c r="BZ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K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B614" s="36"/>
      <c r="DC614" s="36"/>
      <c r="DD614" s="36"/>
      <c r="DE614" s="36"/>
      <c r="DF614" s="36"/>
      <c r="DG614" s="36"/>
      <c r="DH614" s="36"/>
      <c r="DI614" s="36"/>
      <c r="DJ614" s="36"/>
      <c r="DK614" s="36"/>
      <c r="DL614" s="36"/>
      <c r="DM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K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6"/>
      <c r="FN614" s="36"/>
      <c r="FO614" s="36"/>
      <c r="FP614" s="36"/>
      <c r="FQ614" s="36"/>
      <c r="FR614" s="36"/>
      <c r="FS614" s="36"/>
    </row>
    <row r="615" spans="1:175" s="7" customFormat="1" ht="47.25" hidden="1">
      <c r="A615" s="24" t="s">
        <v>188</v>
      </c>
      <c r="B615" s="12" t="s">
        <v>216</v>
      </c>
      <c r="C615" s="12" t="s">
        <v>210</v>
      </c>
      <c r="D615" s="12" t="s">
        <v>276</v>
      </c>
      <c r="E615" s="12" t="s">
        <v>187</v>
      </c>
      <c r="F615" s="185">
        <f>SUM('не брать'!H817)</f>
        <v>0</v>
      </c>
      <c r="G615" s="185">
        <f>SUM('не брать'!I817)</f>
        <v>0</v>
      </c>
      <c r="H615" s="290" t="e">
        <f t="shared" si="19"/>
        <v>#DIV/0!</v>
      </c>
      <c r="I615" s="291">
        <f t="shared" si="20"/>
        <v>0</v>
      </c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G615" s="36"/>
      <c r="AH615" s="36"/>
      <c r="AI615" s="36"/>
      <c r="AJ615" s="36"/>
      <c r="AK615" s="36"/>
      <c r="AL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G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BX615" s="36"/>
      <c r="BY615" s="36"/>
      <c r="BZ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K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B615" s="36"/>
      <c r="DC615" s="36"/>
      <c r="DD615" s="36"/>
      <c r="DE615" s="36"/>
      <c r="DF615" s="36"/>
      <c r="DG615" s="36"/>
      <c r="DH615" s="36"/>
      <c r="DI615" s="36"/>
      <c r="DJ615" s="36"/>
      <c r="DK615" s="36"/>
      <c r="DL615" s="36"/>
      <c r="DM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K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6"/>
      <c r="FN615" s="36"/>
      <c r="FO615" s="36"/>
      <c r="FP615" s="36"/>
      <c r="FQ615" s="36"/>
      <c r="FR615" s="36"/>
      <c r="FS615" s="36"/>
    </row>
    <row r="616" spans="1:175" s="7" customFormat="1" ht="141.75" hidden="1">
      <c r="A616" s="53" t="s">
        <v>790</v>
      </c>
      <c r="B616" s="12" t="s">
        <v>216</v>
      </c>
      <c r="C616" s="12" t="s">
        <v>210</v>
      </c>
      <c r="D616" s="12" t="s">
        <v>0</v>
      </c>
      <c r="E616" s="12"/>
      <c r="F616" s="185">
        <f>SUM(F617)</f>
        <v>0</v>
      </c>
      <c r="G616" s="185">
        <f>SUM(G617)</f>
        <v>0</v>
      </c>
      <c r="H616" s="290" t="e">
        <f t="shared" si="19"/>
        <v>#DIV/0!</v>
      </c>
      <c r="I616" s="291">
        <f t="shared" si="20"/>
        <v>0</v>
      </c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G616" s="36"/>
      <c r="AH616" s="36"/>
      <c r="AI616" s="36"/>
      <c r="AJ616" s="36"/>
      <c r="AK616" s="36"/>
      <c r="AL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G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BX616" s="36"/>
      <c r="BY616" s="36"/>
      <c r="BZ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K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B616" s="36"/>
      <c r="DC616" s="36"/>
      <c r="DD616" s="36"/>
      <c r="DE616" s="36"/>
      <c r="DF616" s="36"/>
      <c r="DG616" s="36"/>
      <c r="DH616" s="36"/>
      <c r="DI616" s="36"/>
      <c r="DJ616" s="36"/>
      <c r="DK616" s="36"/>
      <c r="DL616" s="36"/>
      <c r="DM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K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6"/>
      <c r="FN616" s="36"/>
      <c r="FO616" s="36"/>
      <c r="FP616" s="36"/>
      <c r="FQ616" s="36"/>
      <c r="FR616" s="36"/>
      <c r="FS616" s="36"/>
    </row>
    <row r="617" spans="1:175" s="7" customFormat="1" ht="47.25" hidden="1">
      <c r="A617" s="24" t="s">
        <v>188</v>
      </c>
      <c r="B617" s="12" t="s">
        <v>216</v>
      </c>
      <c r="C617" s="12" t="s">
        <v>210</v>
      </c>
      <c r="D617" s="12" t="s">
        <v>0</v>
      </c>
      <c r="E617" s="12" t="s">
        <v>187</v>
      </c>
      <c r="F617" s="185">
        <f>SUM('не брать'!H785)</f>
        <v>0</v>
      </c>
      <c r="G617" s="185">
        <f>SUM('не брать'!I785)</f>
        <v>0</v>
      </c>
      <c r="H617" s="290" t="e">
        <f t="shared" si="19"/>
        <v>#DIV/0!</v>
      </c>
      <c r="I617" s="291">
        <f t="shared" si="20"/>
        <v>0</v>
      </c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G617" s="36"/>
      <c r="AH617" s="36"/>
      <c r="AI617" s="36"/>
      <c r="AJ617" s="36"/>
      <c r="AK617" s="36"/>
      <c r="AL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G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BX617" s="36"/>
      <c r="BY617" s="36"/>
      <c r="BZ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K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B617" s="36"/>
      <c r="DC617" s="36"/>
      <c r="DD617" s="36"/>
      <c r="DE617" s="36"/>
      <c r="DF617" s="36"/>
      <c r="DG617" s="36"/>
      <c r="DH617" s="36"/>
      <c r="DI617" s="36"/>
      <c r="DJ617" s="36"/>
      <c r="DK617" s="36"/>
      <c r="DL617" s="36"/>
      <c r="DM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K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6"/>
      <c r="FN617" s="36"/>
      <c r="FO617" s="36"/>
      <c r="FP617" s="36"/>
      <c r="FQ617" s="36"/>
      <c r="FR617" s="36"/>
      <c r="FS617" s="36"/>
    </row>
    <row r="618" spans="1:175" s="7" customFormat="1" ht="157.5" hidden="1">
      <c r="A618" s="43" t="s">
        <v>791</v>
      </c>
      <c r="B618" s="12" t="s">
        <v>216</v>
      </c>
      <c r="C618" s="12" t="s">
        <v>210</v>
      </c>
      <c r="D618" s="12" t="s">
        <v>1</v>
      </c>
      <c r="E618" s="12"/>
      <c r="F618" s="185">
        <f>SUM(F619)</f>
        <v>0</v>
      </c>
      <c r="G618" s="185">
        <f>SUM(G619)</f>
        <v>0</v>
      </c>
      <c r="H618" s="290" t="e">
        <f t="shared" si="19"/>
        <v>#DIV/0!</v>
      </c>
      <c r="I618" s="291">
        <f t="shared" si="20"/>
        <v>0</v>
      </c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G618" s="36"/>
      <c r="AH618" s="36"/>
      <c r="AI618" s="36"/>
      <c r="AJ618" s="36"/>
      <c r="AK618" s="36"/>
      <c r="AL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G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BX618" s="36"/>
      <c r="BY618" s="36"/>
      <c r="BZ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K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B618" s="36"/>
      <c r="DC618" s="36"/>
      <c r="DD618" s="36"/>
      <c r="DE618" s="36"/>
      <c r="DF618" s="36"/>
      <c r="DG618" s="36"/>
      <c r="DH618" s="36"/>
      <c r="DI618" s="36"/>
      <c r="DJ618" s="36"/>
      <c r="DK618" s="36"/>
      <c r="DL618" s="36"/>
      <c r="DM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K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6"/>
      <c r="FN618" s="36"/>
      <c r="FO618" s="36"/>
      <c r="FP618" s="36"/>
      <c r="FQ618" s="36"/>
      <c r="FR618" s="36"/>
      <c r="FS618" s="36"/>
    </row>
    <row r="619" spans="1:175" s="7" customFormat="1" ht="47.25" hidden="1">
      <c r="A619" s="24" t="s">
        <v>188</v>
      </c>
      <c r="B619" s="12" t="s">
        <v>216</v>
      </c>
      <c r="C619" s="12" t="s">
        <v>210</v>
      </c>
      <c r="D619" s="12" t="s">
        <v>1</v>
      </c>
      <c r="E619" s="12" t="s">
        <v>187</v>
      </c>
      <c r="F619" s="185">
        <f>SUM('не брать'!H787)</f>
        <v>0</v>
      </c>
      <c r="G619" s="185">
        <f>SUM('не брать'!I787)</f>
        <v>0</v>
      </c>
      <c r="H619" s="290" t="e">
        <f t="shared" si="19"/>
        <v>#DIV/0!</v>
      </c>
      <c r="I619" s="291">
        <f t="shared" si="20"/>
        <v>0</v>
      </c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G619" s="36"/>
      <c r="AH619" s="36"/>
      <c r="AI619" s="36"/>
      <c r="AJ619" s="36"/>
      <c r="AK619" s="36"/>
      <c r="AL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G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BX619" s="36"/>
      <c r="BY619" s="36"/>
      <c r="BZ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K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B619" s="36"/>
      <c r="DC619" s="36"/>
      <c r="DD619" s="36"/>
      <c r="DE619" s="36"/>
      <c r="DF619" s="36"/>
      <c r="DG619" s="36"/>
      <c r="DH619" s="36"/>
      <c r="DI619" s="36"/>
      <c r="DJ619" s="36"/>
      <c r="DK619" s="36"/>
      <c r="DL619" s="36"/>
      <c r="DM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K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6"/>
      <c r="FN619" s="36"/>
      <c r="FO619" s="36"/>
      <c r="FP619" s="36"/>
      <c r="FQ619" s="36"/>
      <c r="FR619" s="36"/>
      <c r="FS619" s="36"/>
    </row>
    <row r="620" spans="1:175" s="7" customFormat="1" ht="126" hidden="1">
      <c r="A620" s="23" t="s">
        <v>839</v>
      </c>
      <c r="B620" s="12" t="s">
        <v>216</v>
      </c>
      <c r="C620" s="12" t="s">
        <v>210</v>
      </c>
      <c r="D620" s="12" t="s">
        <v>280</v>
      </c>
      <c r="E620" s="12"/>
      <c r="F620" s="185">
        <f>SUM(F621)</f>
        <v>0</v>
      </c>
      <c r="G620" s="185">
        <f>SUM(G621)</f>
        <v>0</v>
      </c>
      <c r="H620" s="290" t="e">
        <f t="shared" si="19"/>
        <v>#DIV/0!</v>
      </c>
      <c r="I620" s="291">
        <f t="shared" si="20"/>
        <v>0</v>
      </c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G620" s="36"/>
      <c r="AH620" s="36"/>
      <c r="AI620" s="36"/>
      <c r="AJ620" s="36"/>
      <c r="AK620" s="36"/>
      <c r="AL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G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BX620" s="36"/>
      <c r="BY620" s="36"/>
      <c r="BZ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K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B620" s="36"/>
      <c r="DC620" s="36"/>
      <c r="DD620" s="36"/>
      <c r="DE620" s="36"/>
      <c r="DF620" s="36"/>
      <c r="DG620" s="36"/>
      <c r="DH620" s="36"/>
      <c r="DI620" s="36"/>
      <c r="DJ620" s="36"/>
      <c r="DK620" s="36"/>
      <c r="DL620" s="36"/>
      <c r="DM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K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6"/>
      <c r="FN620" s="36"/>
      <c r="FO620" s="36"/>
      <c r="FP620" s="36"/>
      <c r="FQ620" s="36"/>
      <c r="FR620" s="36"/>
      <c r="FS620" s="36"/>
    </row>
    <row r="621" spans="1:175" s="7" customFormat="1" ht="31.5" hidden="1">
      <c r="A621" s="23" t="s">
        <v>441</v>
      </c>
      <c r="B621" s="12" t="s">
        <v>216</v>
      </c>
      <c r="C621" s="12" t="s">
        <v>210</v>
      </c>
      <c r="D621" s="12" t="s">
        <v>280</v>
      </c>
      <c r="E621" s="12" t="s">
        <v>438</v>
      </c>
      <c r="F621" s="185">
        <f>SUM('не брать'!H488)</f>
        <v>0</v>
      </c>
      <c r="G621" s="185">
        <f>SUM('не брать'!I488)</f>
        <v>0</v>
      </c>
      <c r="H621" s="290" t="e">
        <f t="shared" si="19"/>
        <v>#DIV/0!</v>
      </c>
      <c r="I621" s="291">
        <f t="shared" si="20"/>
        <v>0</v>
      </c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G621" s="36"/>
      <c r="AH621" s="36"/>
      <c r="AI621" s="36"/>
      <c r="AJ621" s="36"/>
      <c r="AK621" s="36"/>
      <c r="AL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G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BX621" s="36"/>
      <c r="BY621" s="36"/>
      <c r="BZ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K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B621" s="36"/>
      <c r="DC621" s="36"/>
      <c r="DD621" s="36"/>
      <c r="DE621" s="36"/>
      <c r="DF621" s="36"/>
      <c r="DG621" s="36"/>
      <c r="DH621" s="36"/>
      <c r="DI621" s="36"/>
      <c r="DJ621" s="36"/>
      <c r="DK621" s="36"/>
      <c r="DL621" s="36"/>
      <c r="DM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K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6"/>
      <c r="FN621" s="36"/>
      <c r="FO621" s="36"/>
      <c r="FP621" s="36"/>
      <c r="FQ621" s="36"/>
      <c r="FR621" s="36"/>
      <c r="FS621" s="36"/>
    </row>
    <row r="622" spans="1:175" s="7" customFormat="1" ht="78.75" hidden="1">
      <c r="A622" s="24" t="s">
        <v>563</v>
      </c>
      <c r="B622" s="12" t="s">
        <v>216</v>
      </c>
      <c r="C622" s="12" t="s">
        <v>210</v>
      </c>
      <c r="D622" s="13" t="s">
        <v>567</v>
      </c>
      <c r="E622" s="13"/>
      <c r="F622" s="185">
        <f>SUM(F623)</f>
        <v>0</v>
      </c>
      <c r="G622" s="185">
        <f>SUM(G623)</f>
        <v>0</v>
      </c>
      <c r="H622" s="290" t="e">
        <f t="shared" si="19"/>
        <v>#DIV/0!</v>
      </c>
      <c r="I622" s="291">
        <f t="shared" si="20"/>
        <v>0</v>
      </c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G622" s="36"/>
      <c r="AH622" s="36"/>
      <c r="AI622" s="36"/>
      <c r="AJ622" s="36"/>
      <c r="AK622" s="36"/>
      <c r="AL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G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BX622" s="36"/>
      <c r="BY622" s="36"/>
      <c r="BZ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K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B622" s="36"/>
      <c r="DC622" s="36"/>
      <c r="DD622" s="36"/>
      <c r="DE622" s="36"/>
      <c r="DF622" s="36"/>
      <c r="DG622" s="36"/>
      <c r="DH622" s="36"/>
      <c r="DI622" s="36"/>
      <c r="DJ622" s="36"/>
      <c r="DK622" s="36"/>
      <c r="DL622" s="36"/>
      <c r="DM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K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6"/>
      <c r="FN622" s="36"/>
      <c r="FO622" s="36"/>
      <c r="FP622" s="36"/>
      <c r="FQ622" s="36"/>
      <c r="FR622" s="36"/>
      <c r="FS622" s="36"/>
    </row>
    <row r="623" spans="1:175" s="7" customFormat="1" ht="31.5" hidden="1">
      <c r="A623" s="24" t="s">
        <v>135</v>
      </c>
      <c r="B623" s="12" t="s">
        <v>216</v>
      </c>
      <c r="C623" s="12" t="s">
        <v>210</v>
      </c>
      <c r="D623" s="13" t="s">
        <v>567</v>
      </c>
      <c r="E623" s="13" t="s">
        <v>438</v>
      </c>
      <c r="F623" s="185">
        <f>SUM('не брать'!H476)</f>
        <v>0</v>
      </c>
      <c r="G623" s="185">
        <f>SUM('не брать'!I476)</f>
        <v>0</v>
      </c>
      <c r="H623" s="290" t="e">
        <f t="shared" si="19"/>
        <v>#DIV/0!</v>
      </c>
      <c r="I623" s="291">
        <f t="shared" si="20"/>
        <v>0</v>
      </c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G623" s="36"/>
      <c r="AH623" s="36"/>
      <c r="AI623" s="36"/>
      <c r="AJ623" s="36"/>
      <c r="AK623" s="36"/>
      <c r="AL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G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BX623" s="36"/>
      <c r="BY623" s="36"/>
      <c r="BZ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K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B623" s="36"/>
      <c r="DC623" s="36"/>
      <c r="DD623" s="36"/>
      <c r="DE623" s="36"/>
      <c r="DF623" s="36"/>
      <c r="DG623" s="36"/>
      <c r="DH623" s="36"/>
      <c r="DI623" s="36"/>
      <c r="DJ623" s="36"/>
      <c r="DK623" s="36"/>
      <c r="DL623" s="36"/>
      <c r="DM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K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6"/>
      <c r="FN623" s="36"/>
      <c r="FO623" s="36"/>
      <c r="FP623" s="36"/>
      <c r="FQ623" s="36"/>
      <c r="FR623" s="36"/>
      <c r="FS623" s="36"/>
    </row>
    <row r="624" spans="1:175" s="7" customFormat="1" ht="78.75" hidden="1">
      <c r="A624" s="24" t="s">
        <v>565</v>
      </c>
      <c r="B624" s="12" t="s">
        <v>216</v>
      </c>
      <c r="C624" s="12" t="s">
        <v>210</v>
      </c>
      <c r="D624" s="13" t="s">
        <v>568</v>
      </c>
      <c r="E624" s="13"/>
      <c r="F624" s="185">
        <f>SUM(F625)</f>
        <v>0</v>
      </c>
      <c r="G624" s="185">
        <f>SUM(G625)</f>
        <v>0</v>
      </c>
      <c r="H624" s="290" t="e">
        <f t="shared" si="19"/>
        <v>#DIV/0!</v>
      </c>
      <c r="I624" s="291">
        <f t="shared" si="20"/>
        <v>0</v>
      </c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G624" s="36"/>
      <c r="AH624" s="36"/>
      <c r="AI624" s="36"/>
      <c r="AJ624" s="36"/>
      <c r="AK624" s="36"/>
      <c r="AL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G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BX624" s="36"/>
      <c r="BY624" s="36"/>
      <c r="BZ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K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B624" s="36"/>
      <c r="DC624" s="36"/>
      <c r="DD624" s="36"/>
      <c r="DE624" s="36"/>
      <c r="DF624" s="36"/>
      <c r="DG624" s="36"/>
      <c r="DH624" s="36"/>
      <c r="DI624" s="36"/>
      <c r="DJ624" s="36"/>
      <c r="DK624" s="36"/>
      <c r="DL624" s="36"/>
      <c r="DM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K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6"/>
      <c r="FN624" s="36"/>
      <c r="FO624" s="36"/>
      <c r="FP624" s="36"/>
      <c r="FQ624" s="36"/>
      <c r="FR624" s="36"/>
      <c r="FS624" s="36"/>
    </row>
    <row r="625" spans="1:175" s="7" customFormat="1" ht="31.5" hidden="1">
      <c r="A625" s="24" t="s">
        <v>135</v>
      </c>
      <c r="B625" s="12" t="s">
        <v>216</v>
      </c>
      <c r="C625" s="12" t="s">
        <v>210</v>
      </c>
      <c r="D625" s="13" t="s">
        <v>568</v>
      </c>
      <c r="E625" s="13" t="s">
        <v>438</v>
      </c>
      <c r="F625" s="185">
        <f>SUM('не брать'!H478)</f>
        <v>0</v>
      </c>
      <c r="G625" s="185">
        <f>SUM('не брать'!I478)</f>
        <v>0</v>
      </c>
      <c r="H625" s="290" t="e">
        <f t="shared" si="19"/>
        <v>#DIV/0!</v>
      </c>
      <c r="I625" s="291">
        <f t="shared" si="20"/>
        <v>0</v>
      </c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G625" s="36"/>
      <c r="AH625" s="36"/>
      <c r="AI625" s="36"/>
      <c r="AJ625" s="36"/>
      <c r="AK625" s="36"/>
      <c r="AL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G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BX625" s="36"/>
      <c r="BY625" s="36"/>
      <c r="BZ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K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B625" s="36"/>
      <c r="DC625" s="36"/>
      <c r="DD625" s="36"/>
      <c r="DE625" s="36"/>
      <c r="DF625" s="36"/>
      <c r="DG625" s="36"/>
      <c r="DH625" s="36"/>
      <c r="DI625" s="36"/>
      <c r="DJ625" s="36"/>
      <c r="DK625" s="36"/>
      <c r="DL625" s="36"/>
      <c r="DM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K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6"/>
      <c r="FN625" s="36"/>
      <c r="FO625" s="36"/>
      <c r="FP625" s="36"/>
      <c r="FQ625" s="36"/>
      <c r="FR625" s="36"/>
      <c r="FS625" s="36"/>
    </row>
    <row r="626" spans="1:175" s="7" customFormat="1" ht="94.5" hidden="1">
      <c r="A626" s="24" t="s">
        <v>794</v>
      </c>
      <c r="B626" s="12" t="s">
        <v>216</v>
      </c>
      <c r="C626" s="12" t="s">
        <v>210</v>
      </c>
      <c r="D626" s="12" t="s">
        <v>260</v>
      </c>
      <c r="E626" s="12"/>
      <c r="F626" s="185">
        <f>SUM(F627)</f>
        <v>0</v>
      </c>
      <c r="G626" s="185">
        <f>SUM(G627)</f>
        <v>0</v>
      </c>
      <c r="H626" s="290" t="e">
        <f t="shared" si="19"/>
        <v>#DIV/0!</v>
      </c>
      <c r="I626" s="291">
        <f t="shared" si="20"/>
        <v>0</v>
      </c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G626" s="36"/>
      <c r="AH626" s="36"/>
      <c r="AI626" s="36"/>
      <c r="AJ626" s="36"/>
      <c r="AK626" s="36"/>
      <c r="AL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G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BX626" s="36"/>
      <c r="BY626" s="36"/>
      <c r="BZ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K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B626" s="36"/>
      <c r="DC626" s="36"/>
      <c r="DD626" s="36"/>
      <c r="DE626" s="36"/>
      <c r="DF626" s="36"/>
      <c r="DG626" s="36"/>
      <c r="DH626" s="36"/>
      <c r="DI626" s="36"/>
      <c r="DJ626" s="36"/>
      <c r="DK626" s="36"/>
      <c r="DL626" s="36"/>
      <c r="DM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K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6"/>
      <c r="FN626" s="36"/>
      <c r="FO626" s="36"/>
      <c r="FP626" s="36"/>
      <c r="FQ626" s="36"/>
      <c r="FR626" s="36"/>
      <c r="FS626" s="36"/>
    </row>
    <row r="627" spans="1:175" s="7" customFormat="1" ht="47.25" hidden="1">
      <c r="A627" s="24" t="s">
        <v>151</v>
      </c>
      <c r="B627" s="12" t="s">
        <v>216</v>
      </c>
      <c r="C627" s="12" t="s">
        <v>210</v>
      </c>
      <c r="D627" s="12" t="s">
        <v>260</v>
      </c>
      <c r="E627" s="12" t="s">
        <v>187</v>
      </c>
      <c r="F627" s="185">
        <f>SUM('не брать'!H794)</f>
        <v>0</v>
      </c>
      <c r="G627" s="185">
        <f>SUM('не брать'!I794)</f>
        <v>0</v>
      </c>
      <c r="H627" s="290" t="e">
        <f t="shared" si="19"/>
        <v>#DIV/0!</v>
      </c>
      <c r="I627" s="291">
        <f t="shared" si="20"/>
        <v>0</v>
      </c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G627" s="36"/>
      <c r="AH627" s="36"/>
      <c r="AI627" s="36"/>
      <c r="AJ627" s="36"/>
      <c r="AK627" s="36"/>
      <c r="AL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G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BX627" s="36"/>
      <c r="BY627" s="36"/>
      <c r="BZ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K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B627" s="36"/>
      <c r="DC627" s="36"/>
      <c r="DD627" s="36"/>
      <c r="DE627" s="36"/>
      <c r="DF627" s="36"/>
      <c r="DG627" s="36"/>
      <c r="DH627" s="36"/>
      <c r="DI627" s="36"/>
      <c r="DJ627" s="36"/>
      <c r="DK627" s="36"/>
      <c r="DL627" s="36"/>
      <c r="DM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K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6"/>
      <c r="FN627" s="36"/>
      <c r="FO627" s="36"/>
      <c r="FP627" s="36"/>
      <c r="FQ627" s="36"/>
      <c r="FR627" s="36"/>
      <c r="FS627" s="36"/>
    </row>
    <row r="628" spans="1:175" s="7" customFormat="1" ht="110.25" hidden="1">
      <c r="A628" s="24" t="s">
        <v>44</v>
      </c>
      <c r="B628" s="12" t="s">
        <v>216</v>
      </c>
      <c r="C628" s="12" t="s">
        <v>210</v>
      </c>
      <c r="D628" s="12" t="s">
        <v>406</v>
      </c>
      <c r="E628" s="12"/>
      <c r="F628" s="185">
        <f>SUM(F629)</f>
        <v>0</v>
      </c>
      <c r="G628" s="185">
        <f>SUM(G629)</f>
        <v>0</v>
      </c>
      <c r="H628" s="290" t="e">
        <f t="shared" si="19"/>
        <v>#DIV/0!</v>
      </c>
      <c r="I628" s="291">
        <f t="shared" si="20"/>
        <v>0</v>
      </c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G628" s="36"/>
      <c r="AH628" s="36"/>
      <c r="AI628" s="36"/>
      <c r="AJ628" s="36"/>
      <c r="AK628" s="36"/>
      <c r="AL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G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BX628" s="36"/>
      <c r="BY628" s="36"/>
      <c r="BZ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K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B628" s="36"/>
      <c r="DC628" s="36"/>
      <c r="DD628" s="36"/>
      <c r="DE628" s="36"/>
      <c r="DF628" s="36"/>
      <c r="DG628" s="36"/>
      <c r="DH628" s="36"/>
      <c r="DI628" s="36"/>
      <c r="DJ628" s="36"/>
      <c r="DK628" s="36"/>
      <c r="DL628" s="36"/>
      <c r="DM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K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6"/>
      <c r="FN628" s="36"/>
      <c r="FO628" s="36"/>
      <c r="FP628" s="36"/>
      <c r="FQ628" s="36"/>
      <c r="FR628" s="36"/>
      <c r="FS628" s="36"/>
    </row>
    <row r="629" spans="1:175" s="7" customFormat="1" ht="31.5" hidden="1">
      <c r="A629" s="45" t="s">
        <v>440</v>
      </c>
      <c r="B629" s="12" t="s">
        <v>216</v>
      </c>
      <c r="C629" s="12" t="s">
        <v>210</v>
      </c>
      <c r="D629" s="12" t="s">
        <v>406</v>
      </c>
      <c r="E629" s="12" t="s">
        <v>241</v>
      </c>
      <c r="F629" s="185">
        <f>SUM('не брать'!H484)</f>
        <v>0</v>
      </c>
      <c r="G629" s="185">
        <f>SUM('не брать'!I484)</f>
        <v>0</v>
      </c>
      <c r="H629" s="290" t="e">
        <f t="shared" si="19"/>
        <v>#DIV/0!</v>
      </c>
      <c r="I629" s="291">
        <f t="shared" si="20"/>
        <v>0</v>
      </c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G629" s="36"/>
      <c r="AH629" s="36"/>
      <c r="AI629" s="36"/>
      <c r="AJ629" s="36"/>
      <c r="AK629" s="36"/>
      <c r="AL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G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BX629" s="36"/>
      <c r="BY629" s="36"/>
      <c r="BZ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K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B629" s="36"/>
      <c r="DC629" s="36"/>
      <c r="DD629" s="36"/>
      <c r="DE629" s="36"/>
      <c r="DF629" s="36"/>
      <c r="DG629" s="36"/>
      <c r="DH629" s="36"/>
      <c r="DI629" s="36"/>
      <c r="DJ629" s="36"/>
      <c r="DK629" s="36"/>
      <c r="DL629" s="36"/>
      <c r="DM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K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6"/>
      <c r="FN629" s="36"/>
      <c r="FO629" s="36"/>
      <c r="FP629" s="36"/>
      <c r="FQ629" s="36"/>
      <c r="FR629" s="36"/>
      <c r="FS629" s="36"/>
    </row>
    <row r="630" spans="1:175" s="7" customFormat="1" ht="141.75" hidden="1">
      <c r="A630" s="24" t="s">
        <v>796</v>
      </c>
      <c r="B630" s="12" t="s">
        <v>216</v>
      </c>
      <c r="C630" s="12" t="s">
        <v>210</v>
      </c>
      <c r="D630" s="12" t="s">
        <v>313</v>
      </c>
      <c r="E630" s="12"/>
      <c r="F630" s="185">
        <f>SUM(F631)</f>
        <v>0</v>
      </c>
      <c r="G630" s="185">
        <f>SUM(G631)</f>
        <v>0</v>
      </c>
      <c r="H630" s="290" t="e">
        <f t="shared" si="19"/>
        <v>#DIV/0!</v>
      </c>
      <c r="I630" s="291">
        <f t="shared" si="20"/>
        <v>0</v>
      </c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G630" s="36"/>
      <c r="AH630" s="36"/>
      <c r="AI630" s="36"/>
      <c r="AJ630" s="36"/>
      <c r="AK630" s="36"/>
      <c r="AL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G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BX630" s="36"/>
      <c r="BY630" s="36"/>
      <c r="BZ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K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B630" s="36"/>
      <c r="DC630" s="36"/>
      <c r="DD630" s="36"/>
      <c r="DE630" s="36"/>
      <c r="DF630" s="36"/>
      <c r="DG630" s="36"/>
      <c r="DH630" s="36"/>
      <c r="DI630" s="36"/>
      <c r="DJ630" s="36"/>
      <c r="DK630" s="36"/>
      <c r="DL630" s="36"/>
      <c r="DM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K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6"/>
      <c r="FN630" s="36"/>
      <c r="FO630" s="36"/>
      <c r="FP630" s="36"/>
      <c r="FQ630" s="36"/>
      <c r="FR630" s="36"/>
      <c r="FS630" s="36"/>
    </row>
    <row r="631" spans="1:175" s="7" customFormat="1" ht="47.25" hidden="1">
      <c r="A631" s="24" t="s">
        <v>151</v>
      </c>
      <c r="B631" s="12" t="s">
        <v>216</v>
      </c>
      <c r="C631" s="12" t="s">
        <v>210</v>
      </c>
      <c r="D631" s="12" t="s">
        <v>313</v>
      </c>
      <c r="E631" s="12" t="s">
        <v>187</v>
      </c>
      <c r="F631" s="185">
        <f>SUM('не брать'!H798)</f>
        <v>0</v>
      </c>
      <c r="G631" s="185">
        <f>SUM('не брать'!I798)</f>
        <v>0</v>
      </c>
      <c r="H631" s="290" t="e">
        <f t="shared" si="19"/>
        <v>#DIV/0!</v>
      </c>
      <c r="I631" s="291">
        <f t="shared" si="20"/>
        <v>0</v>
      </c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G631" s="36"/>
      <c r="AH631" s="36"/>
      <c r="AI631" s="36"/>
      <c r="AJ631" s="36"/>
      <c r="AK631" s="36"/>
      <c r="AL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G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BX631" s="36"/>
      <c r="BY631" s="36"/>
      <c r="BZ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K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B631" s="36"/>
      <c r="DC631" s="36"/>
      <c r="DD631" s="36"/>
      <c r="DE631" s="36"/>
      <c r="DF631" s="36"/>
      <c r="DG631" s="36"/>
      <c r="DH631" s="36"/>
      <c r="DI631" s="36"/>
      <c r="DJ631" s="36"/>
      <c r="DK631" s="36"/>
      <c r="DL631" s="36"/>
      <c r="DM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K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6"/>
      <c r="FN631" s="36"/>
      <c r="FO631" s="36"/>
      <c r="FP631" s="36"/>
      <c r="FQ631" s="36"/>
      <c r="FR631" s="36"/>
      <c r="FS631" s="36"/>
    </row>
    <row r="632" spans="1:175" s="7" customFormat="1" ht="126" hidden="1">
      <c r="A632" s="24" t="s">
        <v>801</v>
      </c>
      <c r="B632" s="12" t="s">
        <v>216</v>
      </c>
      <c r="C632" s="12" t="s">
        <v>210</v>
      </c>
      <c r="D632" s="12" t="s">
        <v>641</v>
      </c>
      <c r="E632" s="12"/>
      <c r="F632" s="185">
        <f>SUM(F633)</f>
        <v>0</v>
      </c>
      <c r="G632" s="185">
        <f>SUM(G633)</f>
        <v>0</v>
      </c>
      <c r="H632" s="290" t="e">
        <f t="shared" si="19"/>
        <v>#DIV/0!</v>
      </c>
      <c r="I632" s="291">
        <f t="shared" si="20"/>
        <v>0</v>
      </c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G632" s="36"/>
      <c r="AH632" s="36"/>
      <c r="AI632" s="36"/>
      <c r="AJ632" s="36"/>
      <c r="AK632" s="36"/>
      <c r="AL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G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BX632" s="36"/>
      <c r="BY632" s="36"/>
      <c r="BZ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K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B632" s="36"/>
      <c r="DC632" s="36"/>
      <c r="DD632" s="36"/>
      <c r="DE632" s="36"/>
      <c r="DF632" s="36"/>
      <c r="DG632" s="36"/>
      <c r="DH632" s="36"/>
      <c r="DI632" s="36"/>
      <c r="DJ632" s="36"/>
      <c r="DK632" s="36"/>
      <c r="DL632" s="36"/>
      <c r="DM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K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6"/>
      <c r="FN632" s="36"/>
      <c r="FO632" s="36"/>
      <c r="FP632" s="36"/>
      <c r="FQ632" s="36"/>
      <c r="FR632" s="36"/>
      <c r="FS632" s="36"/>
    </row>
    <row r="633" spans="1:175" s="7" customFormat="1" ht="78.75" hidden="1">
      <c r="A633" s="24" t="s">
        <v>350</v>
      </c>
      <c r="B633" s="12" t="s">
        <v>216</v>
      </c>
      <c r="C633" s="12" t="s">
        <v>210</v>
      </c>
      <c r="D633" s="12" t="s">
        <v>641</v>
      </c>
      <c r="E633" s="12" t="s">
        <v>187</v>
      </c>
      <c r="F633" s="185">
        <f>SUM('не брать'!H829+'не брать'!H796)</f>
        <v>0</v>
      </c>
      <c r="G633" s="185">
        <f>SUM('не брать'!I829+'не брать'!I796)</f>
        <v>0</v>
      </c>
      <c r="H633" s="290" t="e">
        <f t="shared" si="19"/>
        <v>#DIV/0!</v>
      </c>
      <c r="I633" s="291">
        <f t="shared" si="20"/>
        <v>0</v>
      </c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G633" s="36"/>
      <c r="AH633" s="36"/>
      <c r="AI633" s="36"/>
      <c r="AJ633" s="36"/>
      <c r="AK633" s="36"/>
      <c r="AL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G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BX633" s="36"/>
      <c r="BY633" s="36"/>
      <c r="BZ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K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B633" s="36"/>
      <c r="DC633" s="36"/>
      <c r="DD633" s="36"/>
      <c r="DE633" s="36"/>
      <c r="DF633" s="36"/>
      <c r="DG633" s="36"/>
      <c r="DH633" s="36"/>
      <c r="DI633" s="36"/>
      <c r="DJ633" s="36"/>
      <c r="DK633" s="36"/>
      <c r="DL633" s="36"/>
      <c r="DM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K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6"/>
      <c r="FN633" s="36"/>
      <c r="FO633" s="36"/>
      <c r="FP633" s="36"/>
      <c r="FQ633" s="36"/>
      <c r="FR633" s="36"/>
      <c r="FS633" s="36"/>
    </row>
    <row r="634" spans="1:175" s="7" customFormat="1" ht="31.5" hidden="1">
      <c r="A634" s="40" t="s">
        <v>267</v>
      </c>
      <c r="B634" s="14" t="s">
        <v>216</v>
      </c>
      <c r="C634" s="14" t="s">
        <v>213</v>
      </c>
      <c r="D634" s="12"/>
      <c r="E634" s="12"/>
      <c r="F634" s="185">
        <f>SUM(F635)</f>
        <v>0</v>
      </c>
      <c r="G634" s="185">
        <f>SUM(G635)</f>
        <v>0</v>
      </c>
      <c r="H634" s="290" t="e">
        <f t="shared" si="19"/>
        <v>#DIV/0!</v>
      </c>
      <c r="I634" s="291">
        <f t="shared" si="20"/>
        <v>0</v>
      </c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G634" s="36"/>
      <c r="AH634" s="36"/>
      <c r="AI634" s="36"/>
      <c r="AJ634" s="36"/>
      <c r="AK634" s="36"/>
      <c r="AL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G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BX634" s="36"/>
      <c r="BY634" s="36"/>
      <c r="BZ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K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B634" s="36"/>
      <c r="DC634" s="36"/>
      <c r="DD634" s="36"/>
      <c r="DE634" s="36"/>
      <c r="DF634" s="36"/>
      <c r="DG634" s="36"/>
      <c r="DH634" s="36"/>
      <c r="DI634" s="36"/>
      <c r="DJ634" s="36"/>
      <c r="DK634" s="36"/>
      <c r="DL634" s="36"/>
      <c r="DM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K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6"/>
      <c r="FN634" s="36"/>
      <c r="FO634" s="36"/>
      <c r="FP634" s="36"/>
      <c r="FQ634" s="36"/>
      <c r="FR634" s="36"/>
      <c r="FS634" s="36"/>
    </row>
    <row r="635" spans="1:175" s="7" customFormat="1" ht="141.75" hidden="1">
      <c r="A635" s="24" t="s">
        <v>736</v>
      </c>
      <c r="B635" s="12" t="s">
        <v>216</v>
      </c>
      <c r="C635" s="12" t="s">
        <v>213</v>
      </c>
      <c r="D635" s="12" t="s">
        <v>186</v>
      </c>
      <c r="E635" s="12"/>
      <c r="F635" s="185">
        <f>SUM(F636+F637)</f>
        <v>0</v>
      </c>
      <c r="G635" s="185">
        <f>SUM(G636+G637)</f>
        <v>0</v>
      </c>
      <c r="H635" s="290" t="e">
        <f t="shared" si="19"/>
        <v>#DIV/0!</v>
      </c>
      <c r="I635" s="291">
        <f t="shared" si="20"/>
        <v>0</v>
      </c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G635" s="36"/>
      <c r="AH635" s="36"/>
      <c r="AI635" s="36"/>
      <c r="AJ635" s="36"/>
      <c r="AK635" s="36"/>
      <c r="AL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G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BX635" s="36"/>
      <c r="BY635" s="36"/>
      <c r="BZ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K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B635" s="36"/>
      <c r="DC635" s="36"/>
      <c r="DD635" s="36"/>
      <c r="DE635" s="36"/>
      <c r="DF635" s="36"/>
      <c r="DG635" s="36"/>
      <c r="DH635" s="36"/>
      <c r="DI635" s="36"/>
      <c r="DJ635" s="36"/>
      <c r="DK635" s="36"/>
      <c r="DL635" s="36"/>
      <c r="DM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K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6"/>
      <c r="FN635" s="36"/>
      <c r="FO635" s="36"/>
      <c r="FP635" s="36"/>
      <c r="FQ635" s="36"/>
      <c r="FR635" s="36"/>
      <c r="FS635" s="36"/>
    </row>
    <row r="636" spans="1:175" s="7" customFormat="1" ht="31.5" hidden="1">
      <c r="A636" s="23" t="s">
        <v>441</v>
      </c>
      <c r="B636" s="12" t="s">
        <v>216</v>
      </c>
      <c r="C636" s="12" t="s">
        <v>213</v>
      </c>
      <c r="D636" s="12" t="s">
        <v>409</v>
      </c>
      <c r="E636" s="12" t="s">
        <v>438</v>
      </c>
      <c r="F636" s="185">
        <f>SUM('не брать'!H491)</f>
        <v>0</v>
      </c>
      <c r="G636" s="185">
        <f>SUM('не брать'!I491)</f>
        <v>0</v>
      </c>
      <c r="H636" s="290" t="e">
        <f t="shared" si="19"/>
        <v>#DIV/0!</v>
      </c>
      <c r="I636" s="291">
        <f t="shared" si="20"/>
        <v>0</v>
      </c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G636" s="36"/>
      <c r="AH636" s="36"/>
      <c r="AI636" s="36"/>
      <c r="AJ636" s="36"/>
      <c r="AK636" s="36"/>
      <c r="AL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G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BX636" s="36"/>
      <c r="BY636" s="36"/>
      <c r="BZ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K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B636" s="36"/>
      <c r="DC636" s="36"/>
      <c r="DD636" s="36"/>
      <c r="DE636" s="36"/>
      <c r="DF636" s="36"/>
      <c r="DG636" s="36"/>
      <c r="DH636" s="36"/>
      <c r="DI636" s="36"/>
      <c r="DJ636" s="36"/>
      <c r="DK636" s="36"/>
      <c r="DL636" s="36"/>
      <c r="DM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K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6"/>
      <c r="FN636" s="36"/>
      <c r="FO636" s="36"/>
      <c r="FP636" s="36"/>
      <c r="FQ636" s="36"/>
      <c r="FR636" s="36"/>
      <c r="FS636" s="36"/>
    </row>
    <row r="637" spans="1:175" s="7" customFormat="1" ht="47.25" hidden="1">
      <c r="A637" s="24" t="s">
        <v>151</v>
      </c>
      <c r="B637" s="12" t="s">
        <v>216</v>
      </c>
      <c r="C637" s="12" t="s">
        <v>213</v>
      </c>
      <c r="D637" s="12" t="s">
        <v>186</v>
      </c>
      <c r="E637" s="12" t="s">
        <v>187</v>
      </c>
      <c r="F637" s="185">
        <f>SUM('не брать'!H832+'не брать'!H801)</f>
        <v>0</v>
      </c>
      <c r="G637" s="185">
        <f>SUM('не брать'!I832+'не брать'!I801)</f>
        <v>0</v>
      </c>
      <c r="H637" s="290" t="e">
        <f t="shared" si="19"/>
        <v>#DIV/0!</v>
      </c>
      <c r="I637" s="291">
        <f t="shared" si="20"/>
        <v>0</v>
      </c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G637" s="36"/>
      <c r="AH637" s="36"/>
      <c r="AI637" s="36"/>
      <c r="AJ637" s="36"/>
      <c r="AK637" s="36"/>
      <c r="AL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G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BX637" s="36"/>
      <c r="BY637" s="36"/>
      <c r="BZ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K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B637" s="36"/>
      <c r="DC637" s="36"/>
      <c r="DD637" s="36"/>
      <c r="DE637" s="36"/>
      <c r="DF637" s="36"/>
      <c r="DG637" s="36"/>
      <c r="DH637" s="36"/>
      <c r="DI637" s="36"/>
      <c r="DJ637" s="36"/>
      <c r="DK637" s="36"/>
      <c r="DL637" s="36"/>
      <c r="DM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K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6"/>
      <c r="FN637" s="36"/>
      <c r="FO637" s="36"/>
      <c r="FP637" s="36"/>
      <c r="FQ637" s="36"/>
      <c r="FR637" s="36"/>
      <c r="FS637" s="36"/>
    </row>
    <row r="638" spans="1:175" s="7" customFormat="1" ht="31.5" hidden="1">
      <c r="A638" s="54" t="s">
        <v>54</v>
      </c>
      <c r="B638" s="18" t="s">
        <v>217</v>
      </c>
      <c r="C638" s="18"/>
      <c r="D638" s="18"/>
      <c r="E638" s="18"/>
      <c r="F638" s="252">
        <f t="shared" ref="F638:G640" si="21">SUM(F639)</f>
        <v>0</v>
      </c>
      <c r="G638" s="252">
        <f t="shared" si="21"/>
        <v>0</v>
      </c>
      <c r="H638" s="290" t="e">
        <f t="shared" si="19"/>
        <v>#DIV/0!</v>
      </c>
      <c r="I638" s="291">
        <f t="shared" si="20"/>
        <v>0</v>
      </c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G638" s="36"/>
      <c r="AH638" s="36"/>
      <c r="AI638" s="36"/>
      <c r="AJ638" s="36"/>
      <c r="AK638" s="36"/>
      <c r="AL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G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BX638" s="36"/>
      <c r="BY638" s="36"/>
      <c r="BZ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K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B638" s="36"/>
      <c r="DC638" s="36"/>
      <c r="DD638" s="36"/>
      <c r="DE638" s="36"/>
      <c r="DF638" s="36"/>
      <c r="DG638" s="36"/>
      <c r="DH638" s="36"/>
      <c r="DI638" s="36"/>
      <c r="DJ638" s="36"/>
      <c r="DK638" s="36"/>
      <c r="DL638" s="36"/>
      <c r="DM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K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6"/>
      <c r="FN638" s="36"/>
      <c r="FO638" s="36"/>
      <c r="FP638" s="36"/>
      <c r="FQ638" s="36"/>
      <c r="FR638" s="36"/>
      <c r="FS638" s="36"/>
    </row>
    <row r="639" spans="1:175" hidden="1">
      <c r="A639" s="50" t="s">
        <v>297</v>
      </c>
      <c r="B639" s="8" t="s">
        <v>217</v>
      </c>
      <c r="C639" s="8" t="s">
        <v>217</v>
      </c>
      <c r="D639" s="10"/>
      <c r="E639" s="10"/>
      <c r="F639" s="253">
        <f t="shared" si="21"/>
        <v>0</v>
      </c>
      <c r="G639" s="253">
        <f t="shared" si="21"/>
        <v>0</v>
      </c>
      <c r="H639" s="290" t="e">
        <f t="shared" si="19"/>
        <v>#DIV/0!</v>
      </c>
      <c r="I639" s="291">
        <f t="shared" si="20"/>
        <v>0</v>
      </c>
    </row>
    <row r="640" spans="1:175" s="7" customFormat="1" ht="189" hidden="1">
      <c r="A640" s="24" t="s">
        <v>661</v>
      </c>
      <c r="B640" s="10" t="s">
        <v>217</v>
      </c>
      <c r="C640" s="10" t="s">
        <v>217</v>
      </c>
      <c r="D640" s="10" t="s">
        <v>184</v>
      </c>
      <c r="E640" s="10"/>
      <c r="F640" s="185">
        <f t="shared" si="21"/>
        <v>0</v>
      </c>
      <c r="G640" s="185">
        <f t="shared" si="21"/>
        <v>0</v>
      </c>
      <c r="H640" s="290" t="e">
        <f t="shared" si="19"/>
        <v>#DIV/0!</v>
      </c>
      <c r="I640" s="291">
        <f t="shared" si="20"/>
        <v>0</v>
      </c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G640" s="36"/>
      <c r="AH640" s="36"/>
      <c r="AI640" s="36"/>
      <c r="AJ640" s="36"/>
      <c r="AK640" s="36"/>
      <c r="AL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G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BX640" s="36"/>
      <c r="BY640" s="36"/>
      <c r="BZ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K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B640" s="36"/>
      <c r="DC640" s="36"/>
      <c r="DD640" s="36"/>
      <c r="DE640" s="36"/>
      <c r="DF640" s="36"/>
      <c r="DG640" s="36"/>
      <c r="DH640" s="36"/>
      <c r="DI640" s="36"/>
      <c r="DJ640" s="36"/>
      <c r="DK640" s="36"/>
      <c r="DL640" s="36"/>
      <c r="DM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K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6"/>
      <c r="FN640" s="36"/>
      <c r="FO640" s="36"/>
      <c r="FP640" s="36"/>
      <c r="FQ640" s="36"/>
      <c r="FR640" s="36"/>
      <c r="FS640" s="36"/>
    </row>
    <row r="641" spans="1:175" s="7" customFormat="1" ht="31.5" hidden="1">
      <c r="A641" s="23" t="s">
        <v>248</v>
      </c>
      <c r="B641" s="10" t="s">
        <v>217</v>
      </c>
      <c r="C641" s="10" t="s">
        <v>217</v>
      </c>
      <c r="D641" s="10" t="s">
        <v>184</v>
      </c>
      <c r="E641" s="10" t="s">
        <v>438</v>
      </c>
      <c r="F641" s="185">
        <f>SUM('не брать'!H495)</f>
        <v>0</v>
      </c>
      <c r="G641" s="185">
        <f>SUM('не брать'!I495)</f>
        <v>0</v>
      </c>
      <c r="H641" s="290" t="e">
        <f t="shared" si="19"/>
        <v>#DIV/0!</v>
      </c>
      <c r="I641" s="291">
        <f t="shared" si="20"/>
        <v>0</v>
      </c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G641" s="36"/>
      <c r="AH641" s="36"/>
      <c r="AI641" s="36"/>
      <c r="AJ641" s="36"/>
      <c r="AK641" s="36"/>
      <c r="AL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G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BX641" s="36"/>
      <c r="BY641" s="36"/>
      <c r="BZ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K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B641" s="36"/>
      <c r="DC641" s="36"/>
      <c r="DD641" s="36"/>
      <c r="DE641" s="36"/>
      <c r="DF641" s="36"/>
      <c r="DG641" s="36"/>
      <c r="DH641" s="36"/>
      <c r="DI641" s="36"/>
      <c r="DJ641" s="36"/>
      <c r="DK641" s="36"/>
      <c r="DL641" s="36"/>
      <c r="DM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K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6"/>
      <c r="FN641" s="36"/>
      <c r="FO641" s="36"/>
      <c r="FP641" s="36"/>
      <c r="FQ641" s="36"/>
      <c r="FR641" s="36"/>
      <c r="FS641" s="36"/>
    </row>
    <row r="642" spans="1:175" s="7" customFormat="1" ht="16.5">
      <c r="A642" s="50" t="s">
        <v>197</v>
      </c>
      <c r="B642" s="18" t="s">
        <v>218</v>
      </c>
      <c r="C642" s="18"/>
      <c r="D642" s="18"/>
      <c r="E642" s="18"/>
      <c r="F642" s="252">
        <f>SUM(F643+F648+F660)</f>
        <v>9963.6</v>
      </c>
      <c r="G642" s="252">
        <f>SUM(G643+G648+G660)</f>
        <v>5105.7999999999993</v>
      </c>
      <c r="H642" s="290">
        <f t="shared" si="19"/>
        <v>51.244530089525867</v>
      </c>
      <c r="I642" s="291">
        <f t="shared" si="20"/>
        <v>-4857.8000000000011</v>
      </c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G642" s="36"/>
      <c r="AH642" s="36"/>
      <c r="AI642" s="36"/>
      <c r="AJ642" s="36"/>
      <c r="AK642" s="36"/>
      <c r="AL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G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BX642" s="36"/>
      <c r="BY642" s="36"/>
      <c r="BZ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K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B642" s="36"/>
      <c r="DC642" s="36"/>
      <c r="DD642" s="36"/>
      <c r="DE642" s="36"/>
      <c r="DF642" s="36"/>
      <c r="DG642" s="36"/>
      <c r="DH642" s="36"/>
      <c r="DI642" s="36"/>
      <c r="DJ642" s="36"/>
      <c r="DK642" s="36"/>
      <c r="DL642" s="36"/>
      <c r="DM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K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6"/>
      <c r="FN642" s="36"/>
      <c r="FO642" s="36"/>
      <c r="FP642" s="36"/>
      <c r="FQ642" s="36"/>
      <c r="FR642" s="36"/>
      <c r="FS642" s="36"/>
    </row>
    <row r="643" spans="1:175">
      <c r="A643" s="50" t="s">
        <v>198</v>
      </c>
      <c r="B643" s="8" t="s">
        <v>218</v>
      </c>
      <c r="C643" s="8" t="s">
        <v>210</v>
      </c>
      <c r="D643" s="8"/>
      <c r="E643" s="8"/>
      <c r="F643" s="253">
        <f>SUM(F644+F646)</f>
        <v>1993.4</v>
      </c>
      <c r="G643" s="253">
        <f>SUM(G644+G646)</f>
        <v>582.4</v>
      </c>
      <c r="H643" s="290">
        <f t="shared" si="19"/>
        <v>29.216414166750269</v>
      </c>
      <c r="I643" s="291">
        <f t="shared" si="20"/>
        <v>-1411</v>
      </c>
    </row>
    <row r="644" spans="1:175" s="7" customFormat="1" ht="31.5">
      <c r="A644" s="52" t="s">
        <v>1006</v>
      </c>
      <c r="B644" s="10" t="s">
        <v>218</v>
      </c>
      <c r="C644" s="10" t="s">
        <v>210</v>
      </c>
      <c r="D644" s="10" t="s">
        <v>120</v>
      </c>
      <c r="E644" s="10"/>
      <c r="F644" s="185">
        <f>SUM(F645)</f>
        <v>1979</v>
      </c>
      <c r="G644" s="185">
        <f>SUM(G645)</f>
        <v>578.79999999999995</v>
      </c>
      <c r="H644" s="290">
        <f t="shared" si="19"/>
        <v>29.247094492167758</v>
      </c>
      <c r="I644" s="291">
        <f t="shared" si="20"/>
        <v>-1400.2</v>
      </c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G644" s="36"/>
      <c r="AH644" s="36"/>
      <c r="AI644" s="36"/>
      <c r="AJ644" s="36"/>
      <c r="AK644" s="36"/>
      <c r="AL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G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BX644" s="36"/>
      <c r="BY644" s="36"/>
      <c r="BZ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K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B644" s="36"/>
      <c r="DC644" s="36"/>
      <c r="DD644" s="36"/>
      <c r="DE644" s="36"/>
      <c r="DF644" s="36"/>
      <c r="DG644" s="36"/>
      <c r="DH644" s="36"/>
      <c r="DI644" s="36"/>
      <c r="DJ644" s="36"/>
      <c r="DK644" s="36"/>
      <c r="DL644" s="36"/>
      <c r="DM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K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6"/>
      <c r="FN644" s="36"/>
      <c r="FO644" s="36"/>
      <c r="FP644" s="36"/>
      <c r="FQ644" s="36"/>
      <c r="FR644" s="36"/>
      <c r="FS644" s="36"/>
    </row>
    <row r="645" spans="1:175" s="7" customFormat="1" ht="31.5">
      <c r="A645" s="23" t="s">
        <v>440</v>
      </c>
      <c r="B645" s="10" t="s">
        <v>218</v>
      </c>
      <c r="C645" s="10" t="s">
        <v>210</v>
      </c>
      <c r="D645" s="10" t="s">
        <v>120</v>
      </c>
      <c r="E645" s="10" t="s">
        <v>241</v>
      </c>
      <c r="F645" s="185">
        <f>SUM('не брать'!H499+'не брать'!H720)</f>
        <v>1979</v>
      </c>
      <c r="G645" s="185">
        <f>SUM('не брать'!I499+'не брать'!I720)</f>
        <v>578.79999999999995</v>
      </c>
      <c r="H645" s="290">
        <f t="shared" si="19"/>
        <v>29.247094492167758</v>
      </c>
      <c r="I645" s="291">
        <f t="shared" si="20"/>
        <v>-1400.2</v>
      </c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G645" s="36"/>
      <c r="AH645" s="36"/>
      <c r="AI645" s="36"/>
      <c r="AJ645" s="36"/>
      <c r="AK645" s="36"/>
      <c r="AL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G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BX645" s="36"/>
      <c r="BY645" s="36"/>
      <c r="BZ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K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B645" s="36"/>
      <c r="DC645" s="36"/>
      <c r="DD645" s="36"/>
      <c r="DE645" s="36"/>
      <c r="DF645" s="36"/>
      <c r="DG645" s="36"/>
      <c r="DH645" s="36"/>
      <c r="DI645" s="36"/>
      <c r="DJ645" s="36"/>
      <c r="DK645" s="36"/>
      <c r="DL645" s="36"/>
      <c r="DM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K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6"/>
      <c r="FN645" s="36"/>
      <c r="FO645" s="36"/>
      <c r="FP645" s="36"/>
      <c r="FQ645" s="36"/>
      <c r="FR645" s="36"/>
      <c r="FS645" s="36"/>
    </row>
    <row r="646" spans="1:175" s="7" customFormat="1" ht="126">
      <c r="A646" s="24" t="s">
        <v>931</v>
      </c>
      <c r="B646" s="10" t="s">
        <v>218</v>
      </c>
      <c r="C646" s="10" t="s">
        <v>210</v>
      </c>
      <c r="D646" s="10" t="s">
        <v>162</v>
      </c>
      <c r="E646" s="10"/>
      <c r="F646" s="185">
        <f>SUM(F647)</f>
        <v>14.4</v>
      </c>
      <c r="G646" s="185">
        <f>SUM(G647)</f>
        <v>3.6</v>
      </c>
      <c r="H646" s="290">
        <f t="shared" si="19"/>
        <v>25</v>
      </c>
      <c r="I646" s="291">
        <f t="shared" si="20"/>
        <v>-10.8</v>
      </c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G646" s="36"/>
      <c r="AH646" s="36"/>
      <c r="AI646" s="36"/>
      <c r="AJ646" s="36"/>
      <c r="AK646" s="36"/>
      <c r="AL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G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BX646" s="36"/>
      <c r="BY646" s="36"/>
      <c r="BZ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K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B646" s="36"/>
      <c r="DC646" s="36"/>
      <c r="DD646" s="36"/>
      <c r="DE646" s="36"/>
      <c r="DF646" s="36"/>
      <c r="DG646" s="36"/>
      <c r="DH646" s="36"/>
      <c r="DI646" s="36"/>
      <c r="DJ646" s="36"/>
      <c r="DK646" s="36"/>
      <c r="DL646" s="36"/>
      <c r="DM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K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6"/>
      <c r="FN646" s="36"/>
      <c r="FO646" s="36"/>
      <c r="FP646" s="36"/>
      <c r="FQ646" s="36"/>
      <c r="FR646" s="36"/>
      <c r="FS646" s="36"/>
    </row>
    <row r="647" spans="1:175" s="7" customFormat="1" ht="31.5">
      <c r="A647" s="23" t="s">
        <v>440</v>
      </c>
      <c r="B647" s="10" t="s">
        <v>218</v>
      </c>
      <c r="C647" s="10" t="s">
        <v>210</v>
      </c>
      <c r="D647" s="10" t="s">
        <v>162</v>
      </c>
      <c r="E647" s="10" t="s">
        <v>241</v>
      </c>
      <c r="F647" s="185">
        <f>SUM('не брать'!H501+'не брать'!H722)</f>
        <v>14.4</v>
      </c>
      <c r="G647" s="185">
        <f>SUM('не брать'!I501+'не брать'!I722)</f>
        <v>3.6</v>
      </c>
      <c r="H647" s="290">
        <f t="shared" si="19"/>
        <v>25</v>
      </c>
      <c r="I647" s="291">
        <f t="shared" si="20"/>
        <v>-10.8</v>
      </c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G647" s="36"/>
      <c r="AH647" s="36"/>
      <c r="AI647" s="36"/>
      <c r="AJ647" s="36"/>
      <c r="AK647" s="36"/>
      <c r="AL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G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BX647" s="36"/>
      <c r="BY647" s="36"/>
      <c r="BZ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K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B647" s="36"/>
      <c r="DC647" s="36"/>
      <c r="DD647" s="36"/>
      <c r="DE647" s="36"/>
      <c r="DF647" s="36"/>
      <c r="DG647" s="36"/>
      <c r="DH647" s="36"/>
      <c r="DI647" s="36"/>
      <c r="DJ647" s="36"/>
      <c r="DK647" s="36"/>
      <c r="DL647" s="36"/>
      <c r="DM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K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6"/>
      <c r="FN647" s="36"/>
      <c r="FO647" s="36"/>
      <c r="FP647" s="36"/>
      <c r="FQ647" s="36"/>
      <c r="FR647" s="36"/>
      <c r="FS647" s="36"/>
    </row>
    <row r="648" spans="1:175" hidden="1">
      <c r="A648" s="50" t="s">
        <v>228</v>
      </c>
      <c r="B648" s="8" t="s">
        <v>218</v>
      </c>
      <c r="C648" s="8" t="s">
        <v>212</v>
      </c>
      <c r="D648" s="8"/>
      <c r="E648" s="8"/>
      <c r="F648" s="253">
        <f>SUM(F649+F653+F651+F658)</f>
        <v>0</v>
      </c>
      <c r="G648" s="253">
        <f>SUM(G649+G653+G651+G658)</f>
        <v>0</v>
      </c>
      <c r="H648" s="290" t="e">
        <f t="shared" si="19"/>
        <v>#DIV/0!</v>
      </c>
      <c r="I648" s="291">
        <f t="shared" si="20"/>
        <v>0</v>
      </c>
    </row>
    <row r="649" spans="1:175" s="7" customFormat="1" ht="173.25" hidden="1">
      <c r="A649" s="24" t="s">
        <v>739</v>
      </c>
      <c r="B649" s="10" t="s">
        <v>218</v>
      </c>
      <c r="C649" s="10" t="s">
        <v>212</v>
      </c>
      <c r="D649" s="10" t="s">
        <v>420</v>
      </c>
      <c r="E649" s="10"/>
      <c r="F649" s="185">
        <f>SUM(F650)</f>
        <v>0</v>
      </c>
      <c r="G649" s="185">
        <f>SUM(G650)</f>
        <v>0</v>
      </c>
      <c r="H649" s="290" t="e">
        <f t="shared" si="19"/>
        <v>#DIV/0!</v>
      </c>
      <c r="I649" s="291">
        <f t="shared" si="20"/>
        <v>0</v>
      </c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G649" s="36"/>
      <c r="AH649" s="36"/>
      <c r="AI649" s="36"/>
      <c r="AJ649" s="36"/>
      <c r="AK649" s="36"/>
      <c r="AL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G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BX649" s="36"/>
      <c r="BY649" s="36"/>
      <c r="BZ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K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B649" s="36"/>
      <c r="DC649" s="36"/>
      <c r="DD649" s="36"/>
      <c r="DE649" s="36"/>
      <c r="DF649" s="36"/>
      <c r="DG649" s="36"/>
      <c r="DH649" s="36"/>
      <c r="DI649" s="36"/>
      <c r="DJ649" s="36"/>
      <c r="DK649" s="36"/>
      <c r="DL649" s="36"/>
      <c r="DM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K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6"/>
      <c r="FN649" s="36"/>
      <c r="FO649" s="36"/>
      <c r="FP649" s="36"/>
      <c r="FQ649" s="36"/>
      <c r="FR649" s="36"/>
      <c r="FS649" s="36"/>
    </row>
    <row r="650" spans="1:175" s="7" customFormat="1" ht="31.5" hidden="1">
      <c r="A650" s="45" t="s">
        <v>440</v>
      </c>
      <c r="B650" s="10" t="s">
        <v>218</v>
      </c>
      <c r="C650" s="10" t="s">
        <v>212</v>
      </c>
      <c r="D650" s="10" t="s">
        <v>420</v>
      </c>
      <c r="E650" s="10" t="s">
        <v>241</v>
      </c>
      <c r="F650" s="185">
        <f>SUM('не брать'!H504)</f>
        <v>0</v>
      </c>
      <c r="G650" s="185">
        <f>SUM('не брать'!I504)</f>
        <v>0</v>
      </c>
      <c r="H650" s="290" t="e">
        <f t="shared" si="19"/>
        <v>#DIV/0!</v>
      </c>
      <c r="I650" s="291">
        <f t="shared" si="20"/>
        <v>0</v>
      </c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G650" s="36"/>
      <c r="AH650" s="36"/>
      <c r="AI650" s="36"/>
      <c r="AJ650" s="36"/>
      <c r="AK650" s="36"/>
      <c r="AL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G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BX650" s="36"/>
      <c r="BY650" s="36"/>
      <c r="BZ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K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B650" s="36"/>
      <c r="DC650" s="36"/>
      <c r="DD650" s="36"/>
      <c r="DE650" s="36"/>
      <c r="DF650" s="36"/>
      <c r="DG650" s="36"/>
      <c r="DH650" s="36"/>
      <c r="DI650" s="36"/>
      <c r="DJ650" s="36"/>
      <c r="DK650" s="36"/>
      <c r="DL650" s="36"/>
      <c r="DM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K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6"/>
      <c r="FN650" s="36"/>
      <c r="FO650" s="36"/>
      <c r="FP650" s="36"/>
      <c r="FQ650" s="36"/>
      <c r="FR650" s="36"/>
      <c r="FS650" s="36"/>
    </row>
    <row r="651" spans="1:175" s="7" customFormat="1" ht="110.25" hidden="1">
      <c r="A651" s="45" t="s">
        <v>741</v>
      </c>
      <c r="B651" s="10" t="s">
        <v>218</v>
      </c>
      <c r="C651" s="10" t="s">
        <v>212</v>
      </c>
      <c r="D651" s="12" t="s">
        <v>306</v>
      </c>
      <c r="E651" s="10"/>
      <c r="F651" s="185">
        <f>SUM(F652)</f>
        <v>0</v>
      </c>
      <c r="G651" s="185">
        <f>SUM(G652)</f>
        <v>0</v>
      </c>
      <c r="H651" s="290" t="e">
        <f t="shared" si="19"/>
        <v>#DIV/0!</v>
      </c>
      <c r="I651" s="291">
        <f t="shared" si="20"/>
        <v>0</v>
      </c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G651" s="36"/>
      <c r="AH651" s="36"/>
      <c r="AI651" s="36"/>
      <c r="AJ651" s="36"/>
      <c r="AK651" s="36"/>
      <c r="AL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G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BX651" s="36"/>
      <c r="BY651" s="36"/>
      <c r="BZ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K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B651" s="36"/>
      <c r="DC651" s="36"/>
      <c r="DD651" s="36"/>
      <c r="DE651" s="36"/>
      <c r="DF651" s="36"/>
      <c r="DG651" s="36"/>
      <c r="DH651" s="36"/>
      <c r="DI651" s="36"/>
      <c r="DJ651" s="36"/>
      <c r="DK651" s="36"/>
      <c r="DL651" s="36"/>
      <c r="DM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K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6"/>
      <c r="FN651" s="36"/>
      <c r="FO651" s="36"/>
      <c r="FP651" s="36"/>
      <c r="FQ651" s="36"/>
      <c r="FR651" s="36"/>
      <c r="FS651" s="36"/>
    </row>
    <row r="652" spans="1:175" s="7" customFormat="1" ht="31.5" hidden="1">
      <c r="A652" s="45" t="s">
        <v>440</v>
      </c>
      <c r="B652" s="10" t="s">
        <v>218</v>
      </c>
      <c r="C652" s="10" t="s">
        <v>212</v>
      </c>
      <c r="D652" s="12" t="s">
        <v>306</v>
      </c>
      <c r="E652" s="10" t="s">
        <v>241</v>
      </c>
      <c r="F652" s="185">
        <f>SUM('не брать'!H511)</f>
        <v>0</v>
      </c>
      <c r="G652" s="185">
        <f>SUM('не брать'!I511)</f>
        <v>0</v>
      </c>
      <c r="H652" s="290" t="e">
        <f t="shared" si="19"/>
        <v>#DIV/0!</v>
      </c>
      <c r="I652" s="291">
        <f t="shared" si="20"/>
        <v>0</v>
      </c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G652" s="36"/>
      <c r="AH652" s="36"/>
      <c r="AI652" s="36"/>
      <c r="AJ652" s="36"/>
      <c r="AK652" s="36"/>
      <c r="AL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G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BX652" s="36"/>
      <c r="BY652" s="36"/>
      <c r="BZ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K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B652" s="36"/>
      <c r="DC652" s="36"/>
      <c r="DD652" s="36"/>
      <c r="DE652" s="36"/>
      <c r="DF652" s="36"/>
      <c r="DG652" s="36"/>
      <c r="DH652" s="36"/>
      <c r="DI652" s="36"/>
      <c r="DJ652" s="36"/>
      <c r="DK652" s="36"/>
      <c r="DL652" s="36"/>
      <c r="DM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K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6"/>
      <c r="FN652" s="36"/>
      <c r="FO652" s="36"/>
      <c r="FP652" s="36"/>
      <c r="FQ652" s="36"/>
      <c r="FR652" s="36"/>
      <c r="FS652" s="36"/>
    </row>
    <row r="653" spans="1:175" s="7" customFormat="1" hidden="1">
      <c r="A653" s="45" t="s">
        <v>27</v>
      </c>
      <c r="B653" s="10" t="s">
        <v>218</v>
      </c>
      <c r="C653" s="10" t="s">
        <v>212</v>
      </c>
      <c r="D653" s="10" t="s">
        <v>380</v>
      </c>
      <c r="E653" s="10"/>
      <c r="F653" s="185">
        <f>SUM(F654+F656)</f>
        <v>0</v>
      </c>
      <c r="G653" s="185">
        <f>SUM(G654+G656)</f>
        <v>0</v>
      </c>
      <c r="H653" s="290" t="e">
        <f t="shared" si="19"/>
        <v>#DIV/0!</v>
      </c>
      <c r="I653" s="291">
        <f t="shared" si="20"/>
        <v>0</v>
      </c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G653" s="36"/>
      <c r="AH653" s="36"/>
      <c r="AI653" s="36"/>
      <c r="AJ653" s="36"/>
      <c r="AK653" s="36"/>
      <c r="AL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G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BX653" s="36"/>
      <c r="BY653" s="36"/>
      <c r="BZ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K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B653" s="36"/>
      <c r="DC653" s="36"/>
      <c r="DD653" s="36"/>
      <c r="DE653" s="36"/>
      <c r="DF653" s="36"/>
      <c r="DG653" s="36"/>
      <c r="DH653" s="36"/>
      <c r="DI653" s="36"/>
      <c r="DJ653" s="36"/>
      <c r="DK653" s="36"/>
      <c r="DL653" s="36"/>
      <c r="DM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K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6"/>
      <c r="FN653" s="36"/>
      <c r="FO653" s="36"/>
      <c r="FP653" s="36"/>
      <c r="FQ653" s="36"/>
      <c r="FR653" s="36"/>
      <c r="FS653" s="36"/>
    </row>
    <row r="654" spans="1:175" s="7" customFormat="1" ht="157.5" hidden="1">
      <c r="A654" s="45" t="s">
        <v>740</v>
      </c>
      <c r="B654" s="10" t="s">
        <v>218</v>
      </c>
      <c r="C654" s="10" t="s">
        <v>212</v>
      </c>
      <c r="D654" s="10" t="s">
        <v>170</v>
      </c>
      <c r="E654" s="10"/>
      <c r="F654" s="185">
        <f>SUM(F655)</f>
        <v>0</v>
      </c>
      <c r="G654" s="185">
        <f>SUM(G655)</f>
        <v>0</v>
      </c>
      <c r="H654" s="290" t="e">
        <f t="shared" si="19"/>
        <v>#DIV/0!</v>
      </c>
      <c r="I654" s="291">
        <f t="shared" si="20"/>
        <v>0</v>
      </c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G654" s="36"/>
      <c r="AH654" s="36"/>
      <c r="AI654" s="36"/>
      <c r="AJ654" s="36"/>
      <c r="AK654" s="36"/>
      <c r="AL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G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BX654" s="36"/>
      <c r="BY654" s="36"/>
      <c r="BZ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K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B654" s="36"/>
      <c r="DC654" s="36"/>
      <c r="DD654" s="36"/>
      <c r="DE654" s="36"/>
      <c r="DF654" s="36"/>
      <c r="DG654" s="36"/>
      <c r="DH654" s="36"/>
      <c r="DI654" s="36"/>
      <c r="DJ654" s="36"/>
      <c r="DK654" s="36"/>
      <c r="DL654" s="36"/>
      <c r="DM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K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6"/>
      <c r="FN654" s="36"/>
      <c r="FO654" s="36"/>
      <c r="FP654" s="36"/>
      <c r="FQ654" s="36"/>
      <c r="FR654" s="36"/>
      <c r="FS654" s="36"/>
    </row>
    <row r="655" spans="1:175" s="7" customFormat="1" hidden="1">
      <c r="A655" s="45" t="s">
        <v>155</v>
      </c>
      <c r="B655" s="10" t="s">
        <v>218</v>
      </c>
      <c r="C655" s="10" t="s">
        <v>212</v>
      </c>
      <c r="D655" s="10" t="s">
        <v>170</v>
      </c>
      <c r="E655" s="10" t="s">
        <v>241</v>
      </c>
      <c r="F655" s="185">
        <f>SUM('не брать'!H509)</f>
        <v>0</v>
      </c>
      <c r="G655" s="185">
        <f>SUM('не брать'!I509)</f>
        <v>0</v>
      </c>
      <c r="H655" s="290" t="e">
        <f t="shared" si="19"/>
        <v>#DIV/0!</v>
      </c>
      <c r="I655" s="291">
        <f t="shared" si="20"/>
        <v>0</v>
      </c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G655" s="36"/>
      <c r="AH655" s="36"/>
      <c r="AI655" s="36"/>
      <c r="AJ655" s="36"/>
      <c r="AK655" s="36"/>
      <c r="AL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G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BX655" s="36"/>
      <c r="BY655" s="36"/>
      <c r="BZ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K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B655" s="36"/>
      <c r="DC655" s="36"/>
      <c r="DD655" s="36"/>
      <c r="DE655" s="36"/>
      <c r="DF655" s="36"/>
      <c r="DG655" s="36"/>
      <c r="DH655" s="36"/>
      <c r="DI655" s="36"/>
      <c r="DJ655" s="36"/>
      <c r="DK655" s="36"/>
      <c r="DL655" s="36"/>
      <c r="DM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K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6"/>
      <c r="FN655" s="36"/>
      <c r="FO655" s="36"/>
      <c r="FP655" s="36"/>
      <c r="FQ655" s="36"/>
      <c r="FR655" s="36"/>
      <c r="FS655" s="36"/>
    </row>
    <row r="656" spans="1:175" s="7" customFormat="1" ht="63" hidden="1">
      <c r="A656" s="45" t="s">
        <v>75</v>
      </c>
      <c r="B656" s="10" t="s">
        <v>218</v>
      </c>
      <c r="C656" s="10" t="s">
        <v>212</v>
      </c>
      <c r="D656" s="10" t="s">
        <v>64</v>
      </c>
      <c r="E656" s="10"/>
      <c r="F656" s="185">
        <f>SUM(F657)</f>
        <v>0</v>
      </c>
      <c r="G656" s="185">
        <f>SUM(G657)</f>
        <v>0</v>
      </c>
      <c r="H656" s="290" t="e">
        <f t="shared" ref="H656:H709" si="22">SUM(G656/F656*100)</f>
        <v>#DIV/0!</v>
      </c>
      <c r="I656" s="291">
        <f t="shared" ref="I656:I709" si="23">SUM(G656-F656)</f>
        <v>0</v>
      </c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G656" s="36"/>
      <c r="AH656" s="36"/>
      <c r="AI656" s="36"/>
      <c r="AJ656" s="36"/>
      <c r="AK656" s="36"/>
      <c r="AL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G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BX656" s="36"/>
      <c r="BY656" s="36"/>
      <c r="BZ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K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B656" s="36"/>
      <c r="DC656" s="36"/>
      <c r="DD656" s="36"/>
      <c r="DE656" s="36"/>
      <c r="DF656" s="36"/>
      <c r="DG656" s="36"/>
      <c r="DH656" s="36"/>
      <c r="DI656" s="36"/>
      <c r="DJ656" s="36"/>
      <c r="DK656" s="36"/>
      <c r="DL656" s="36"/>
      <c r="DM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K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6"/>
      <c r="FN656" s="36"/>
      <c r="FO656" s="36"/>
      <c r="FP656" s="36"/>
      <c r="FQ656" s="36"/>
      <c r="FR656" s="36"/>
      <c r="FS656" s="36"/>
    </row>
    <row r="657" spans="1:175" s="7" customFormat="1" ht="31.5" hidden="1">
      <c r="A657" s="24" t="s">
        <v>225</v>
      </c>
      <c r="B657" s="10" t="s">
        <v>218</v>
      </c>
      <c r="C657" s="10" t="s">
        <v>212</v>
      </c>
      <c r="D657" s="10" t="s">
        <v>64</v>
      </c>
      <c r="E657" s="10" t="s">
        <v>199</v>
      </c>
      <c r="F657" s="185"/>
      <c r="G657" s="185"/>
      <c r="H657" s="290" t="e">
        <f t="shared" si="22"/>
        <v>#DIV/0!</v>
      </c>
      <c r="I657" s="291">
        <f t="shared" si="23"/>
        <v>0</v>
      </c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G657" s="36"/>
      <c r="AH657" s="36"/>
      <c r="AI657" s="36"/>
      <c r="AJ657" s="36"/>
      <c r="AK657" s="36"/>
      <c r="AL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G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BX657" s="36"/>
      <c r="BY657" s="36"/>
      <c r="BZ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K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B657" s="36"/>
      <c r="DC657" s="36"/>
      <c r="DD657" s="36"/>
      <c r="DE657" s="36"/>
      <c r="DF657" s="36"/>
      <c r="DG657" s="36"/>
      <c r="DH657" s="36"/>
      <c r="DI657" s="36"/>
      <c r="DJ657" s="36"/>
      <c r="DK657" s="36"/>
      <c r="DL657" s="36"/>
      <c r="DM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K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6"/>
      <c r="FN657" s="36"/>
      <c r="FO657" s="36"/>
      <c r="FP657" s="36"/>
      <c r="FQ657" s="36"/>
      <c r="FR657" s="36"/>
      <c r="FS657" s="36"/>
    </row>
    <row r="658" spans="1:175" s="7" customFormat="1" ht="173.25" hidden="1">
      <c r="A658" s="45" t="s">
        <v>840</v>
      </c>
      <c r="B658" s="10" t="s">
        <v>218</v>
      </c>
      <c r="C658" s="10" t="s">
        <v>212</v>
      </c>
      <c r="D658" s="10" t="s">
        <v>397</v>
      </c>
      <c r="E658" s="10"/>
      <c r="F658" s="185">
        <f>SUM(F659)</f>
        <v>0</v>
      </c>
      <c r="G658" s="185">
        <f>SUM(G659)</f>
        <v>0</v>
      </c>
      <c r="H658" s="290" t="e">
        <f t="shared" si="22"/>
        <v>#DIV/0!</v>
      </c>
      <c r="I658" s="291">
        <f t="shared" si="23"/>
        <v>0</v>
      </c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G658" s="36"/>
      <c r="AH658" s="36"/>
      <c r="AI658" s="36"/>
      <c r="AJ658" s="36"/>
      <c r="AK658" s="36"/>
      <c r="AL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G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BX658" s="36"/>
      <c r="BY658" s="36"/>
      <c r="BZ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K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B658" s="36"/>
      <c r="DC658" s="36"/>
      <c r="DD658" s="36"/>
      <c r="DE658" s="36"/>
      <c r="DF658" s="36"/>
      <c r="DG658" s="36"/>
      <c r="DH658" s="36"/>
      <c r="DI658" s="36"/>
      <c r="DJ658" s="36"/>
      <c r="DK658" s="36"/>
      <c r="DL658" s="36"/>
      <c r="DM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K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6"/>
      <c r="FN658" s="36"/>
      <c r="FO658" s="36"/>
      <c r="FP658" s="36"/>
      <c r="FQ658" s="36"/>
      <c r="FR658" s="36"/>
      <c r="FS658" s="36"/>
    </row>
    <row r="659" spans="1:175" s="7" customFormat="1" ht="31.5" hidden="1">
      <c r="A659" s="24" t="s">
        <v>437</v>
      </c>
      <c r="B659" s="10" t="s">
        <v>218</v>
      </c>
      <c r="C659" s="10" t="s">
        <v>212</v>
      </c>
      <c r="D659" s="10" t="s">
        <v>397</v>
      </c>
      <c r="E659" s="10" t="s">
        <v>438</v>
      </c>
      <c r="F659" s="185">
        <f>SUM('не брать'!H513)</f>
        <v>0</v>
      </c>
      <c r="G659" s="185">
        <f>SUM('не брать'!I513)</f>
        <v>0</v>
      </c>
      <c r="H659" s="290" t="e">
        <f t="shared" si="22"/>
        <v>#DIV/0!</v>
      </c>
      <c r="I659" s="291">
        <f t="shared" si="23"/>
        <v>0</v>
      </c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G659" s="36"/>
      <c r="AH659" s="36"/>
      <c r="AI659" s="36"/>
      <c r="AJ659" s="36"/>
      <c r="AK659" s="36"/>
      <c r="AL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G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BX659" s="36"/>
      <c r="BY659" s="36"/>
      <c r="BZ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K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B659" s="36"/>
      <c r="DC659" s="36"/>
      <c r="DD659" s="36"/>
      <c r="DE659" s="36"/>
      <c r="DF659" s="36"/>
      <c r="DG659" s="36"/>
      <c r="DH659" s="36"/>
      <c r="DI659" s="36"/>
      <c r="DJ659" s="36"/>
      <c r="DK659" s="36"/>
      <c r="DL659" s="36"/>
      <c r="DM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K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6"/>
      <c r="FN659" s="36"/>
      <c r="FO659" s="36"/>
      <c r="FP659" s="36"/>
      <c r="FQ659" s="36"/>
      <c r="FR659" s="36"/>
      <c r="FS659" s="36"/>
    </row>
    <row r="660" spans="1:175">
      <c r="A660" s="55" t="s">
        <v>227</v>
      </c>
      <c r="B660" s="8" t="s">
        <v>218</v>
      </c>
      <c r="C660" s="8" t="s">
        <v>213</v>
      </c>
      <c r="D660" s="8"/>
      <c r="E660" s="8"/>
      <c r="F660" s="253">
        <f>SUM(F661+F663+F665+F667+F669)</f>
        <v>7970.2</v>
      </c>
      <c r="G660" s="253">
        <f>SUM(G661+G663+G665+G667+G669)</f>
        <v>4523.3999999999996</v>
      </c>
      <c r="H660" s="290">
        <f t="shared" si="22"/>
        <v>56.753908308448963</v>
      </c>
      <c r="I660" s="291">
        <f t="shared" si="23"/>
        <v>-3446.8</v>
      </c>
    </row>
    <row r="661" spans="1:175" ht="141.75" hidden="1">
      <c r="A661" s="24" t="s">
        <v>742</v>
      </c>
      <c r="B661" s="10" t="s">
        <v>218</v>
      </c>
      <c r="C661" s="10" t="s">
        <v>213</v>
      </c>
      <c r="D661" s="10" t="s">
        <v>452</v>
      </c>
      <c r="E661" s="10"/>
      <c r="F661" s="185">
        <f>SUM(F662)</f>
        <v>0</v>
      </c>
      <c r="G661" s="185">
        <f>SUM(G662)</f>
        <v>0</v>
      </c>
      <c r="H661" s="290" t="e">
        <f t="shared" si="22"/>
        <v>#DIV/0!</v>
      </c>
      <c r="I661" s="291">
        <f t="shared" si="23"/>
        <v>0</v>
      </c>
    </row>
    <row r="662" spans="1:175" ht="31.5" hidden="1">
      <c r="A662" s="45" t="s">
        <v>440</v>
      </c>
      <c r="B662" s="10" t="s">
        <v>218</v>
      </c>
      <c r="C662" s="10" t="s">
        <v>213</v>
      </c>
      <c r="D662" s="10" t="s">
        <v>452</v>
      </c>
      <c r="E662" s="10" t="s">
        <v>241</v>
      </c>
      <c r="F662" s="185">
        <f>SUM('не брать'!H516+'не брать'!H727)</f>
        <v>0</v>
      </c>
      <c r="G662" s="185">
        <f>SUM('не брать'!I516+'не брать'!I727)</f>
        <v>0</v>
      </c>
      <c r="H662" s="290" t="e">
        <f t="shared" si="22"/>
        <v>#DIV/0!</v>
      </c>
      <c r="I662" s="291">
        <f t="shared" si="23"/>
        <v>0</v>
      </c>
    </row>
    <row r="663" spans="1:175" s="7" customFormat="1" ht="94.5">
      <c r="A663" s="24" t="s">
        <v>1007</v>
      </c>
      <c r="B663" s="10" t="s">
        <v>218</v>
      </c>
      <c r="C663" s="10" t="s">
        <v>213</v>
      </c>
      <c r="D663" s="10" t="s">
        <v>235</v>
      </c>
      <c r="E663" s="10"/>
      <c r="F663" s="185">
        <f>SUM(F664)</f>
        <v>1671</v>
      </c>
      <c r="G663" s="185">
        <f>SUM(G664)</f>
        <v>389.20000000000005</v>
      </c>
      <c r="H663" s="290">
        <f t="shared" si="22"/>
        <v>23.291442250149615</v>
      </c>
      <c r="I663" s="291">
        <f t="shared" si="23"/>
        <v>-1281.8</v>
      </c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G663" s="36"/>
      <c r="AH663" s="36"/>
      <c r="AI663" s="36"/>
      <c r="AJ663" s="36"/>
      <c r="AK663" s="36"/>
      <c r="AL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G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BX663" s="36"/>
      <c r="BY663" s="36"/>
      <c r="BZ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K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B663" s="36"/>
      <c r="DC663" s="36"/>
      <c r="DD663" s="36"/>
      <c r="DE663" s="36"/>
      <c r="DF663" s="36"/>
      <c r="DG663" s="36"/>
      <c r="DH663" s="36"/>
      <c r="DI663" s="36"/>
      <c r="DJ663" s="36"/>
      <c r="DK663" s="36"/>
      <c r="DL663" s="36"/>
      <c r="DM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K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6"/>
      <c r="FN663" s="36"/>
      <c r="FO663" s="36"/>
      <c r="FP663" s="36"/>
      <c r="FQ663" s="36"/>
      <c r="FR663" s="36"/>
      <c r="FS663" s="36"/>
    </row>
    <row r="664" spans="1:175" s="7" customFormat="1" ht="47.25">
      <c r="A664" s="24" t="s">
        <v>151</v>
      </c>
      <c r="B664" s="10" t="s">
        <v>218</v>
      </c>
      <c r="C664" s="10" t="s">
        <v>213</v>
      </c>
      <c r="D664" s="10" t="s">
        <v>235</v>
      </c>
      <c r="E664" s="10" t="s">
        <v>187</v>
      </c>
      <c r="F664" s="185">
        <f>SUM('не брать'!H985+'не брать'!H871+'не брать'!H519)</f>
        <v>1671</v>
      </c>
      <c r="G664" s="185">
        <f>SUM('не брать'!I985+'не брать'!I871+'не брать'!I519)</f>
        <v>389.20000000000005</v>
      </c>
      <c r="H664" s="290">
        <f t="shared" si="22"/>
        <v>23.291442250149615</v>
      </c>
      <c r="I664" s="291">
        <f t="shared" si="23"/>
        <v>-1281.8</v>
      </c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G664" s="36"/>
      <c r="AH664" s="36"/>
      <c r="AI664" s="36"/>
      <c r="AJ664" s="36"/>
      <c r="AK664" s="36"/>
      <c r="AL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G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BX664" s="36"/>
      <c r="BY664" s="36"/>
      <c r="BZ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K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B664" s="36"/>
      <c r="DC664" s="36"/>
      <c r="DD664" s="36"/>
      <c r="DE664" s="36"/>
      <c r="DF664" s="36"/>
      <c r="DG664" s="36"/>
      <c r="DH664" s="36"/>
      <c r="DI664" s="36"/>
      <c r="DJ664" s="36"/>
      <c r="DK664" s="36"/>
      <c r="DL664" s="36"/>
      <c r="DM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K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6"/>
      <c r="FN664" s="36"/>
      <c r="FO664" s="36"/>
      <c r="FP664" s="36"/>
      <c r="FQ664" s="36"/>
      <c r="FR664" s="36"/>
      <c r="FS664" s="36"/>
    </row>
    <row r="665" spans="1:175" s="7" customFormat="1" ht="94.5">
      <c r="A665" s="24" t="s">
        <v>1008</v>
      </c>
      <c r="B665" s="10" t="s">
        <v>218</v>
      </c>
      <c r="C665" s="10" t="s">
        <v>213</v>
      </c>
      <c r="D665" s="60" t="s">
        <v>385</v>
      </c>
      <c r="E665" s="10"/>
      <c r="F665" s="185">
        <f>SUM(F666)</f>
        <v>4199.5</v>
      </c>
      <c r="G665" s="185">
        <f>SUM(G666)</f>
        <v>2036.1</v>
      </c>
      <c r="H665" s="290">
        <f t="shared" si="22"/>
        <v>48.484343374211214</v>
      </c>
      <c r="I665" s="291">
        <f t="shared" si="23"/>
        <v>-2163.4</v>
      </c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G665" s="36"/>
      <c r="AH665" s="36"/>
      <c r="AI665" s="36"/>
      <c r="AJ665" s="36"/>
      <c r="AK665" s="36"/>
      <c r="AL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G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BX665" s="36"/>
      <c r="BY665" s="36"/>
      <c r="BZ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K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B665" s="36"/>
      <c r="DC665" s="36"/>
      <c r="DD665" s="36"/>
      <c r="DE665" s="36"/>
      <c r="DF665" s="36"/>
      <c r="DG665" s="36"/>
      <c r="DH665" s="36"/>
      <c r="DI665" s="36"/>
      <c r="DJ665" s="36"/>
      <c r="DK665" s="36"/>
      <c r="DL665" s="36"/>
      <c r="DM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K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6"/>
      <c r="FN665" s="36"/>
      <c r="FO665" s="36"/>
      <c r="FP665" s="36"/>
      <c r="FQ665" s="36"/>
      <c r="FR665" s="36"/>
      <c r="FS665" s="36"/>
    </row>
    <row r="666" spans="1:175" s="7" customFormat="1">
      <c r="A666" s="24" t="s">
        <v>9</v>
      </c>
      <c r="B666" s="10" t="s">
        <v>218</v>
      </c>
      <c r="C666" s="10" t="s">
        <v>213</v>
      </c>
      <c r="D666" s="60" t="s">
        <v>385</v>
      </c>
      <c r="E666" s="10" t="s">
        <v>442</v>
      </c>
      <c r="F666" s="185">
        <f>SUM('не брать'!H521+'не брать'!H731)</f>
        <v>4199.5</v>
      </c>
      <c r="G666" s="185">
        <f>SUM('не брать'!I521+'не брать'!I731)</f>
        <v>2036.1</v>
      </c>
      <c r="H666" s="290">
        <f t="shared" si="22"/>
        <v>48.484343374211214</v>
      </c>
      <c r="I666" s="291">
        <f t="shared" si="23"/>
        <v>-2163.4</v>
      </c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G666" s="36"/>
      <c r="AH666" s="36"/>
      <c r="AI666" s="36"/>
      <c r="AJ666" s="36"/>
      <c r="AK666" s="36"/>
      <c r="AL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G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BX666" s="36"/>
      <c r="BY666" s="36"/>
      <c r="BZ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K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B666" s="36"/>
      <c r="DC666" s="36"/>
      <c r="DD666" s="36"/>
      <c r="DE666" s="36"/>
      <c r="DF666" s="36"/>
      <c r="DG666" s="36"/>
      <c r="DH666" s="36"/>
      <c r="DI666" s="36"/>
      <c r="DJ666" s="36"/>
      <c r="DK666" s="36"/>
      <c r="DL666" s="36"/>
      <c r="DM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K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6"/>
      <c r="FN666" s="36"/>
      <c r="FO666" s="36"/>
      <c r="FP666" s="36"/>
      <c r="FQ666" s="36"/>
      <c r="FR666" s="36"/>
      <c r="FS666" s="36"/>
    </row>
    <row r="667" spans="1:175" s="7" customFormat="1" ht="94.5">
      <c r="A667" s="24" t="s">
        <v>964</v>
      </c>
      <c r="B667" s="10" t="s">
        <v>218</v>
      </c>
      <c r="C667" s="10" t="s">
        <v>213</v>
      </c>
      <c r="D667" s="10" t="s">
        <v>587</v>
      </c>
      <c r="E667" s="10"/>
      <c r="F667" s="185">
        <f>SUM(F668)</f>
        <v>2099.6999999999998</v>
      </c>
      <c r="G667" s="185">
        <f>SUM(G668)</f>
        <v>2098.1</v>
      </c>
      <c r="H667" s="290">
        <f t="shared" si="22"/>
        <v>99.923798637900646</v>
      </c>
      <c r="I667" s="291">
        <f t="shared" si="23"/>
        <v>-1.5999999999999091</v>
      </c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G667" s="36"/>
      <c r="AH667" s="36"/>
      <c r="AI667" s="36"/>
      <c r="AJ667" s="36"/>
      <c r="AK667" s="36"/>
      <c r="AL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G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BX667" s="36"/>
      <c r="BY667" s="36"/>
      <c r="BZ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K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B667" s="36"/>
      <c r="DC667" s="36"/>
      <c r="DD667" s="36"/>
      <c r="DE667" s="36"/>
      <c r="DF667" s="36"/>
      <c r="DG667" s="36"/>
      <c r="DH667" s="36"/>
      <c r="DI667" s="36"/>
      <c r="DJ667" s="36"/>
      <c r="DK667" s="36"/>
      <c r="DL667" s="36"/>
      <c r="DM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K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6"/>
      <c r="FN667" s="36"/>
      <c r="FO667" s="36"/>
      <c r="FP667" s="36"/>
      <c r="FQ667" s="36"/>
      <c r="FR667" s="36"/>
      <c r="FS667" s="36"/>
    </row>
    <row r="668" spans="1:175" s="7" customFormat="1">
      <c r="A668" s="24" t="s">
        <v>9</v>
      </c>
      <c r="B668" s="10" t="s">
        <v>218</v>
      </c>
      <c r="C668" s="10" t="s">
        <v>213</v>
      </c>
      <c r="D668" s="10" t="s">
        <v>587</v>
      </c>
      <c r="E668" s="10" t="s">
        <v>442</v>
      </c>
      <c r="F668" s="185">
        <f>SUM('не брать'!H523+'не брать'!H729)</f>
        <v>2099.6999999999998</v>
      </c>
      <c r="G668" s="185">
        <f>SUM('не брать'!I523+'не брать'!I729)</f>
        <v>2098.1</v>
      </c>
      <c r="H668" s="290">
        <f t="shared" si="22"/>
        <v>99.923798637900646</v>
      </c>
      <c r="I668" s="291">
        <f t="shared" si="23"/>
        <v>-1.5999999999999091</v>
      </c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G668" s="36"/>
      <c r="AH668" s="36"/>
      <c r="AI668" s="36"/>
      <c r="AJ668" s="36"/>
      <c r="AK668" s="36"/>
      <c r="AL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G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BX668" s="36"/>
      <c r="BY668" s="36"/>
      <c r="BZ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K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B668" s="36"/>
      <c r="DC668" s="36"/>
      <c r="DD668" s="36"/>
      <c r="DE668" s="36"/>
      <c r="DF668" s="36"/>
      <c r="DG668" s="36"/>
      <c r="DH668" s="36"/>
      <c r="DI668" s="36"/>
      <c r="DJ668" s="36"/>
      <c r="DK668" s="36"/>
      <c r="DL668" s="36"/>
      <c r="DM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K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6"/>
      <c r="FN668" s="36"/>
      <c r="FO668" s="36"/>
      <c r="FP668" s="36"/>
      <c r="FQ668" s="36"/>
      <c r="FR668" s="36"/>
      <c r="FS668" s="36"/>
    </row>
    <row r="669" spans="1:175" s="7" customFormat="1" ht="204.75" hidden="1">
      <c r="A669" s="24" t="s">
        <v>812</v>
      </c>
      <c r="B669" s="10" t="s">
        <v>218</v>
      </c>
      <c r="C669" s="10" t="s">
        <v>213</v>
      </c>
      <c r="D669" s="12" t="s">
        <v>453</v>
      </c>
      <c r="E669" s="12"/>
      <c r="F669" s="185">
        <f>SUM(F670)</f>
        <v>0</v>
      </c>
      <c r="G669" s="185">
        <f>SUM(G670)</f>
        <v>0</v>
      </c>
      <c r="H669" s="290" t="e">
        <f t="shared" si="22"/>
        <v>#DIV/0!</v>
      </c>
      <c r="I669" s="291">
        <f t="shared" si="23"/>
        <v>0</v>
      </c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G669" s="36"/>
      <c r="AH669" s="36"/>
      <c r="AI669" s="36"/>
      <c r="AJ669" s="36"/>
      <c r="AK669" s="36"/>
      <c r="AL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G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BX669" s="36"/>
      <c r="BY669" s="36"/>
      <c r="BZ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K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B669" s="36"/>
      <c r="DC669" s="36"/>
      <c r="DD669" s="36"/>
      <c r="DE669" s="36"/>
      <c r="DF669" s="36"/>
      <c r="DG669" s="36"/>
      <c r="DH669" s="36"/>
      <c r="DI669" s="36"/>
      <c r="DJ669" s="36"/>
      <c r="DK669" s="36"/>
      <c r="DL669" s="36"/>
      <c r="DM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K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6"/>
      <c r="FN669" s="36"/>
      <c r="FO669" s="36"/>
      <c r="FP669" s="36"/>
      <c r="FQ669" s="36"/>
      <c r="FR669" s="36"/>
      <c r="FS669" s="36"/>
    </row>
    <row r="670" spans="1:175" s="7" customFormat="1" ht="47.25" hidden="1">
      <c r="A670" s="24" t="s">
        <v>151</v>
      </c>
      <c r="B670" s="10" t="s">
        <v>218</v>
      </c>
      <c r="C670" s="10" t="s">
        <v>213</v>
      </c>
      <c r="D670" s="12" t="s">
        <v>453</v>
      </c>
      <c r="E670" s="12" t="s">
        <v>187</v>
      </c>
      <c r="F670" s="185"/>
      <c r="G670" s="185"/>
      <c r="H670" s="290" t="e">
        <f t="shared" si="22"/>
        <v>#DIV/0!</v>
      </c>
      <c r="I670" s="291">
        <f t="shared" si="23"/>
        <v>0</v>
      </c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G670" s="36"/>
      <c r="AH670" s="36"/>
      <c r="AI670" s="36"/>
      <c r="AJ670" s="36"/>
      <c r="AK670" s="36"/>
      <c r="AL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G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BX670" s="36"/>
      <c r="BY670" s="36"/>
      <c r="BZ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K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B670" s="36"/>
      <c r="DC670" s="36"/>
      <c r="DD670" s="36"/>
      <c r="DE670" s="36"/>
      <c r="DF670" s="36"/>
      <c r="DG670" s="36"/>
      <c r="DH670" s="36"/>
      <c r="DI670" s="36"/>
      <c r="DJ670" s="36"/>
      <c r="DK670" s="36"/>
      <c r="DL670" s="36"/>
      <c r="DM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K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6"/>
      <c r="FN670" s="36"/>
      <c r="FO670" s="36"/>
      <c r="FP670" s="36"/>
      <c r="FQ670" s="36"/>
      <c r="FR670" s="36"/>
      <c r="FS670" s="36"/>
    </row>
    <row r="671" spans="1:175" s="7" customFormat="1" ht="16.5">
      <c r="A671" s="54" t="s">
        <v>299</v>
      </c>
      <c r="B671" s="18" t="s">
        <v>219</v>
      </c>
      <c r="C671" s="10"/>
      <c r="D671" s="13"/>
      <c r="E671" s="13"/>
      <c r="F671" s="252">
        <f>SUM(F672)</f>
        <v>991</v>
      </c>
      <c r="G671" s="252">
        <f>SUM(G672)</f>
        <v>198.4</v>
      </c>
      <c r="H671" s="290">
        <f t="shared" si="22"/>
        <v>20.020181634712412</v>
      </c>
      <c r="I671" s="291">
        <f t="shared" si="23"/>
        <v>-792.6</v>
      </c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G671" s="36"/>
      <c r="AH671" s="36"/>
      <c r="AI671" s="36"/>
      <c r="AJ671" s="36"/>
      <c r="AK671" s="36"/>
      <c r="AL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G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BX671" s="36"/>
      <c r="BY671" s="36"/>
      <c r="BZ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K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B671" s="36"/>
      <c r="DC671" s="36"/>
      <c r="DD671" s="36"/>
      <c r="DE671" s="36"/>
      <c r="DF671" s="36"/>
      <c r="DG671" s="36"/>
      <c r="DH671" s="36"/>
      <c r="DI671" s="36"/>
      <c r="DJ671" s="36"/>
      <c r="DK671" s="36"/>
      <c r="DL671" s="36"/>
      <c r="DM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K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6"/>
      <c r="FN671" s="36"/>
      <c r="FO671" s="36"/>
      <c r="FP671" s="36"/>
      <c r="FQ671" s="36"/>
      <c r="FR671" s="36"/>
      <c r="FS671" s="36"/>
    </row>
    <row r="672" spans="1:175">
      <c r="A672" s="44" t="s">
        <v>300</v>
      </c>
      <c r="B672" s="10" t="s">
        <v>219</v>
      </c>
      <c r="C672" s="10" t="s">
        <v>210</v>
      </c>
      <c r="D672" s="13"/>
      <c r="E672" s="13"/>
      <c r="F672" s="253">
        <f>SUM(F673+F677+F681+F679)</f>
        <v>991</v>
      </c>
      <c r="G672" s="253">
        <f>SUM(G673+G677+G681+G679)</f>
        <v>198.4</v>
      </c>
      <c r="H672" s="290">
        <f t="shared" si="22"/>
        <v>20.020181634712412</v>
      </c>
      <c r="I672" s="291">
        <f t="shared" si="23"/>
        <v>-792.6</v>
      </c>
    </row>
    <row r="673" spans="1:175" s="7" customFormat="1" ht="31.5">
      <c r="A673" s="45" t="s">
        <v>965</v>
      </c>
      <c r="B673" s="10" t="s">
        <v>219</v>
      </c>
      <c r="C673" s="10" t="s">
        <v>210</v>
      </c>
      <c r="D673" s="13" t="s">
        <v>42</v>
      </c>
      <c r="E673" s="13"/>
      <c r="F673" s="185">
        <f>SUM(F674+F675+F676)</f>
        <v>794</v>
      </c>
      <c r="G673" s="185">
        <f>SUM(G674+G675+G676)</f>
        <v>198.4</v>
      </c>
      <c r="H673" s="290">
        <f t="shared" si="22"/>
        <v>24.987405541561714</v>
      </c>
      <c r="I673" s="291">
        <f t="shared" si="23"/>
        <v>-595.6</v>
      </c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G673" s="36"/>
      <c r="AH673" s="36"/>
      <c r="AI673" s="36"/>
      <c r="AJ673" s="36"/>
      <c r="AK673" s="36"/>
      <c r="AL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G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BX673" s="36"/>
      <c r="BY673" s="36"/>
      <c r="BZ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K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B673" s="36"/>
      <c r="DC673" s="36"/>
      <c r="DD673" s="36"/>
      <c r="DE673" s="36"/>
      <c r="DF673" s="36"/>
      <c r="DG673" s="36"/>
      <c r="DH673" s="36"/>
      <c r="DI673" s="36"/>
      <c r="DJ673" s="36"/>
      <c r="DK673" s="36"/>
      <c r="DL673" s="36"/>
      <c r="DM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K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6"/>
      <c r="FN673" s="36"/>
      <c r="FO673" s="36"/>
      <c r="FP673" s="36"/>
      <c r="FQ673" s="36"/>
      <c r="FR673" s="36"/>
      <c r="FS673" s="36"/>
    </row>
    <row r="674" spans="1:175" s="7" customFormat="1" ht="31.5">
      <c r="A674" s="23" t="s">
        <v>248</v>
      </c>
      <c r="B674" s="10" t="s">
        <v>219</v>
      </c>
      <c r="C674" s="10" t="s">
        <v>210</v>
      </c>
      <c r="D674" s="13" t="s">
        <v>42</v>
      </c>
      <c r="E674" s="10" t="s">
        <v>438</v>
      </c>
      <c r="F674" s="185">
        <f>SUM('не брать'!H527)</f>
        <v>736</v>
      </c>
      <c r="G674" s="185">
        <f>SUM('не брать'!I527)</f>
        <v>198.4</v>
      </c>
      <c r="H674" s="290">
        <f t="shared" si="22"/>
        <v>26.956521739130434</v>
      </c>
      <c r="I674" s="291">
        <f t="shared" si="23"/>
        <v>-537.6</v>
      </c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G674" s="36"/>
      <c r="AH674" s="36"/>
      <c r="AI674" s="36"/>
      <c r="AJ674" s="36"/>
      <c r="AK674" s="36"/>
      <c r="AL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G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BX674" s="36"/>
      <c r="BY674" s="36"/>
      <c r="BZ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K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B674" s="36"/>
      <c r="DC674" s="36"/>
      <c r="DD674" s="36"/>
      <c r="DE674" s="36"/>
      <c r="DF674" s="36"/>
      <c r="DG674" s="36"/>
      <c r="DH674" s="36"/>
      <c r="DI674" s="36"/>
      <c r="DJ674" s="36"/>
      <c r="DK674" s="36"/>
      <c r="DL674" s="36"/>
      <c r="DM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K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6"/>
      <c r="FN674" s="36"/>
      <c r="FO674" s="36"/>
      <c r="FP674" s="36"/>
      <c r="FQ674" s="36"/>
      <c r="FR674" s="36"/>
      <c r="FS674" s="36"/>
    </row>
    <row r="675" spans="1:175" s="7" customFormat="1" ht="47.25">
      <c r="A675" s="24" t="s">
        <v>188</v>
      </c>
      <c r="B675" s="10" t="s">
        <v>219</v>
      </c>
      <c r="C675" s="10" t="s">
        <v>210</v>
      </c>
      <c r="D675" s="13" t="s">
        <v>42</v>
      </c>
      <c r="E675" s="10" t="s">
        <v>187</v>
      </c>
      <c r="F675" s="185">
        <f>SUM('не брать'!H1031+'не брать'!H988+'не брать'!H804+'не брать'!H528)</f>
        <v>58</v>
      </c>
      <c r="G675" s="185">
        <f>SUM('не брать'!I1031+'не брать'!I988+'не брать'!I804+'не брать'!I528)</f>
        <v>0</v>
      </c>
      <c r="H675" s="290">
        <f t="shared" si="22"/>
        <v>0</v>
      </c>
      <c r="I675" s="291">
        <f t="shared" si="23"/>
        <v>-58</v>
      </c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G675" s="36"/>
      <c r="AH675" s="36"/>
      <c r="AI675" s="36"/>
      <c r="AJ675" s="36"/>
      <c r="AK675" s="36"/>
      <c r="AL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G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BX675" s="36"/>
      <c r="BY675" s="36"/>
      <c r="BZ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K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B675" s="36"/>
      <c r="DC675" s="36"/>
      <c r="DD675" s="36"/>
      <c r="DE675" s="36"/>
      <c r="DF675" s="36"/>
      <c r="DG675" s="36"/>
      <c r="DH675" s="36"/>
      <c r="DI675" s="36"/>
      <c r="DJ675" s="36"/>
      <c r="DK675" s="36"/>
      <c r="DL675" s="36"/>
      <c r="DM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K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6"/>
      <c r="FN675" s="36"/>
      <c r="FO675" s="36"/>
      <c r="FP675" s="36"/>
      <c r="FQ675" s="36"/>
      <c r="FR675" s="36"/>
      <c r="FS675" s="36"/>
    </row>
    <row r="676" spans="1:175" s="7" customFormat="1" hidden="1">
      <c r="A676" s="23" t="s">
        <v>439</v>
      </c>
      <c r="B676" s="10" t="s">
        <v>219</v>
      </c>
      <c r="C676" s="10" t="s">
        <v>210</v>
      </c>
      <c r="D676" s="13" t="s">
        <v>42</v>
      </c>
      <c r="E676" s="10" t="s">
        <v>344</v>
      </c>
      <c r="F676" s="185">
        <f>SUM('не брать'!H529)</f>
        <v>0</v>
      </c>
      <c r="G676" s="185">
        <f>SUM('не брать'!I529)</f>
        <v>0</v>
      </c>
      <c r="H676" s="290" t="e">
        <f t="shared" si="22"/>
        <v>#DIV/0!</v>
      </c>
      <c r="I676" s="291">
        <f t="shared" si="23"/>
        <v>0</v>
      </c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G676" s="36"/>
      <c r="AH676" s="36"/>
      <c r="AI676" s="36"/>
      <c r="AJ676" s="36"/>
      <c r="AK676" s="36"/>
      <c r="AL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G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BX676" s="36"/>
      <c r="BY676" s="36"/>
      <c r="BZ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K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B676" s="36"/>
      <c r="DC676" s="36"/>
      <c r="DD676" s="36"/>
      <c r="DE676" s="36"/>
      <c r="DF676" s="36"/>
      <c r="DG676" s="36"/>
      <c r="DH676" s="36"/>
      <c r="DI676" s="36"/>
      <c r="DJ676" s="36"/>
      <c r="DK676" s="36"/>
      <c r="DL676" s="36"/>
      <c r="DM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K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6"/>
      <c r="FN676" s="36"/>
      <c r="FO676" s="36"/>
      <c r="FP676" s="36"/>
      <c r="FQ676" s="36"/>
      <c r="FR676" s="36"/>
      <c r="FS676" s="36"/>
    </row>
    <row r="677" spans="1:175" s="7" customFormat="1" ht="47.25">
      <c r="A677" s="24" t="s">
        <v>1009</v>
      </c>
      <c r="B677" s="10" t="s">
        <v>219</v>
      </c>
      <c r="C677" s="10" t="s">
        <v>210</v>
      </c>
      <c r="D677" s="10" t="s">
        <v>416</v>
      </c>
      <c r="E677" s="10"/>
      <c r="F677" s="185">
        <f>SUM(F678)</f>
        <v>195</v>
      </c>
      <c r="G677" s="185">
        <f>SUM(G678)</f>
        <v>0</v>
      </c>
      <c r="H677" s="290">
        <f t="shared" si="22"/>
        <v>0</v>
      </c>
      <c r="I677" s="291">
        <f t="shared" si="23"/>
        <v>-195</v>
      </c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G677" s="36"/>
      <c r="AH677" s="36"/>
      <c r="AI677" s="36"/>
      <c r="AJ677" s="36"/>
      <c r="AK677" s="36"/>
      <c r="AL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G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BX677" s="36"/>
      <c r="BY677" s="36"/>
      <c r="BZ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K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B677" s="36"/>
      <c r="DC677" s="36"/>
      <c r="DD677" s="36"/>
      <c r="DE677" s="36"/>
      <c r="DF677" s="36"/>
      <c r="DG677" s="36"/>
      <c r="DH677" s="36"/>
      <c r="DI677" s="36"/>
      <c r="DJ677" s="36"/>
      <c r="DK677" s="36"/>
      <c r="DL677" s="36"/>
      <c r="DM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K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6"/>
      <c r="FN677" s="36"/>
      <c r="FO677" s="36"/>
      <c r="FP677" s="36"/>
      <c r="FQ677" s="36"/>
      <c r="FR677" s="36"/>
      <c r="FS677" s="36"/>
    </row>
    <row r="678" spans="1:175" s="7" customFormat="1" ht="31.5">
      <c r="A678" s="23" t="s">
        <v>248</v>
      </c>
      <c r="B678" s="10" t="s">
        <v>219</v>
      </c>
      <c r="C678" s="10" t="s">
        <v>210</v>
      </c>
      <c r="D678" s="10" t="s">
        <v>416</v>
      </c>
      <c r="E678" s="10" t="s">
        <v>438</v>
      </c>
      <c r="F678" s="185">
        <f>SUM('не брать'!H531+'не брать'!H1033)</f>
        <v>195</v>
      </c>
      <c r="G678" s="185">
        <f>SUM('не брать'!I531+'не брать'!I1033)</f>
        <v>0</v>
      </c>
      <c r="H678" s="290">
        <f t="shared" si="22"/>
        <v>0</v>
      </c>
      <c r="I678" s="291">
        <f t="shared" si="23"/>
        <v>-195</v>
      </c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G678" s="36"/>
      <c r="AH678" s="36"/>
      <c r="AI678" s="36"/>
      <c r="AJ678" s="36"/>
      <c r="AK678" s="36"/>
      <c r="AL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G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BX678" s="36"/>
      <c r="BY678" s="36"/>
      <c r="BZ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K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B678" s="36"/>
      <c r="DC678" s="36"/>
      <c r="DD678" s="36"/>
      <c r="DE678" s="36"/>
      <c r="DF678" s="36"/>
      <c r="DG678" s="36"/>
      <c r="DH678" s="36"/>
      <c r="DI678" s="36"/>
      <c r="DJ678" s="36"/>
      <c r="DK678" s="36"/>
      <c r="DL678" s="36"/>
      <c r="DM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K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6"/>
      <c r="FN678" s="36"/>
      <c r="FO678" s="36"/>
      <c r="FP678" s="36"/>
      <c r="FQ678" s="36"/>
      <c r="FR678" s="36"/>
      <c r="FS678" s="36"/>
    </row>
    <row r="679" spans="1:175" s="7" customFormat="1" ht="78.75">
      <c r="A679" s="23" t="s">
        <v>967</v>
      </c>
      <c r="B679" s="10" t="s">
        <v>219</v>
      </c>
      <c r="C679" s="10" t="s">
        <v>210</v>
      </c>
      <c r="D679" s="12" t="s">
        <v>159</v>
      </c>
      <c r="E679" s="12"/>
      <c r="F679" s="185">
        <f>SUM(F680)</f>
        <v>2</v>
      </c>
      <c r="G679" s="185">
        <f>SUM(G680)</f>
        <v>0</v>
      </c>
      <c r="H679" s="290">
        <f t="shared" si="22"/>
        <v>0</v>
      </c>
      <c r="I679" s="291">
        <f t="shared" si="23"/>
        <v>-2</v>
      </c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G679" s="36"/>
      <c r="AH679" s="36"/>
      <c r="AI679" s="36"/>
      <c r="AJ679" s="36"/>
      <c r="AK679" s="36"/>
      <c r="AL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G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BX679" s="36"/>
      <c r="BY679" s="36"/>
      <c r="BZ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K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B679" s="36"/>
      <c r="DC679" s="36"/>
      <c r="DD679" s="36"/>
      <c r="DE679" s="36"/>
      <c r="DF679" s="36"/>
      <c r="DG679" s="36"/>
      <c r="DH679" s="36"/>
      <c r="DI679" s="36"/>
      <c r="DJ679" s="36"/>
      <c r="DK679" s="36"/>
      <c r="DL679" s="36"/>
      <c r="DM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K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6"/>
      <c r="FN679" s="36"/>
      <c r="FO679" s="36"/>
      <c r="FP679" s="36"/>
      <c r="FQ679" s="36"/>
      <c r="FR679" s="36"/>
      <c r="FS679" s="36"/>
    </row>
    <row r="680" spans="1:175" s="7" customFormat="1" ht="47.25">
      <c r="A680" s="24" t="s">
        <v>188</v>
      </c>
      <c r="B680" s="10" t="s">
        <v>219</v>
      </c>
      <c r="C680" s="10" t="s">
        <v>210</v>
      </c>
      <c r="D680" s="12" t="s">
        <v>159</v>
      </c>
      <c r="E680" s="12" t="s">
        <v>187</v>
      </c>
      <c r="F680" s="185">
        <f>SUM('не брать'!H533+'не брать'!H1035)</f>
        <v>2</v>
      </c>
      <c r="G680" s="185">
        <f>SUM('не брать'!I533+'не брать'!I1035)</f>
        <v>0</v>
      </c>
      <c r="H680" s="290">
        <f t="shared" si="22"/>
        <v>0</v>
      </c>
      <c r="I680" s="291">
        <f t="shared" si="23"/>
        <v>-2</v>
      </c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G680" s="36"/>
      <c r="AH680" s="36"/>
      <c r="AI680" s="36"/>
      <c r="AJ680" s="36"/>
      <c r="AK680" s="36"/>
      <c r="AL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G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BX680" s="36"/>
      <c r="BY680" s="36"/>
      <c r="BZ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K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B680" s="36"/>
      <c r="DC680" s="36"/>
      <c r="DD680" s="36"/>
      <c r="DE680" s="36"/>
      <c r="DF680" s="36"/>
      <c r="DG680" s="36"/>
      <c r="DH680" s="36"/>
      <c r="DI680" s="36"/>
      <c r="DJ680" s="36"/>
      <c r="DK680" s="36"/>
      <c r="DL680" s="36"/>
      <c r="DM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K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6"/>
      <c r="FN680" s="36"/>
      <c r="FO680" s="36"/>
      <c r="FP680" s="36"/>
      <c r="FQ680" s="36"/>
      <c r="FR680" s="36"/>
      <c r="FS680" s="36"/>
    </row>
    <row r="681" spans="1:175" s="7" customFormat="1" ht="31.5" hidden="1">
      <c r="A681" s="24" t="s">
        <v>26</v>
      </c>
      <c r="B681" s="12" t="s">
        <v>219</v>
      </c>
      <c r="C681" s="12" t="s">
        <v>210</v>
      </c>
      <c r="D681" s="13" t="s">
        <v>185</v>
      </c>
      <c r="E681" s="13"/>
      <c r="F681" s="185">
        <f>SUM(F682)</f>
        <v>0</v>
      </c>
      <c r="G681" s="185">
        <f>SUM(G682)</f>
        <v>0</v>
      </c>
      <c r="H681" s="290" t="e">
        <f t="shared" si="22"/>
        <v>#DIV/0!</v>
      </c>
      <c r="I681" s="291">
        <f t="shared" si="23"/>
        <v>0</v>
      </c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G681" s="36"/>
      <c r="AH681" s="36"/>
      <c r="AI681" s="36"/>
      <c r="AJ681" s="36"/>
      <c r="AK681" s="36"/>
      <c r="AL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G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BX681" s="36"/>
      <c r="BY681" s="36"/>
      <c r="BZ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K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B681" s="36"/>
      <c r="DC681" s="36"/>
      <c r="DD681" s="36"/>
      <c r="DE681" s="36"/>
      <c r="DF681" s="36"/>
      <c r="DG681" s="36"/>
      <c r="DH681" s="36"/>
      <c r="DI681" s="36"/>
      <c r="DJ681" s="36"/>
      <c r="DK681" s="36"/>
      <c r="DL681" s="36"/>
      <c r="DM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K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6"/>
      <c r="FN681" s="36"/>
      <c r="FO681" s="36"/>
      <c r="FP681" s="36"/>
      <c r="FQ681" s="36"/>
      <c r="FR681" s="36"/>
      <c r="FS681" s="36"/>
    </row>
    <row r="682" spans="1:175" s="7" customFormat="1" ht="126" hidden="1">
      <c r="A682" s="24" t="s">
        <v>749</v>
      </c>
      <c r="B682" s="10" t="s">
        <v>219</v>
      </c>
      <c r="C682" s="10" t="s">
        <v>210</v>
      </c>
      <c r="D682" s="13" t="s">
        <v>47</v>
      </c>
      <c r="E682" s="13"/>
      <c r="F682" s="185">
        <f>SUM(F683)</f>
        <v>0</v>
      </c>
      <c r="G682" s="185">
        <f>SUM(G683)</f>
        <v>0</v>
      </c>
      <c r="H682" s="290" t="e">
        <f t="shared" si="22"/>
        <v>#DIV/0!</v>
      </c>
      <c r="I682" s="291">
        <f t="shared" si="23"/>
        <v>0</v>
      </c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G682" s="36"/>
      <c r="AH682" s="36"/>
      <c r="AI682" s="36"/>
      <c r="AJ682" s="36"/>
      <c r="AK682" s="36"/>
      <c r="AL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G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BX682" s="36"/>
      <c r="BY682" s="36"/>
      <c r="BZ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K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B682" s="36"/>
      <c r="DC682" s="36"/>
      <c r="DD682" s="36"/>
      <c r="DE682" s="36"/>
      <c r="DF682" s="36"/>
      <c r="DG682" s="36"/>
      <c r="DH682" s="36"/>
      <c r="DI682" s="36"/>
      <c r="DJ682" s="36"/>
      <c r="DK682" s="36"/>
      <c r="DL682" s="36"/>
      <c r="DM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K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6"/>
      <c r="FN682" s="36"/>
      <c r="FO682" s="36"/>
      <c r="FP682" s="36"/>
      <c r="FQ682" s="36"/>
      <c r="FR682" s="36"/>
      <c r="FS682" s="36"/>
    </row>
    <row r="683" spans="1:175" s="7" customFormat="1" ht="31.5" hidden="1">
      <c r="A683" s="24" t="s">
        <v>437</v>
      </c>
      <c r="B683" s="10" t="s">
        <v>219</v>
      </c>
      <c r="C683" s="10" t="s">
        <v>210</v>
      </c>
      <c r="D683" s="13" t="s">
        <v>47</v>
      </c>
      <c r="E683" s="13" t="s">
        <v>438</v>
      </c>
      <c r="F683" s="185">
        <f>SUM('не брать'!H536)</f>
        <v>0</v>
      </c>
      <c r="G683" s="185">
        <f>SUM('не брать'!I536)</f>
        <v>0</v>
      </c>
      <c r="H683" s="290" t="e">
        <f t="shared" si="22"/>
        <v>#DIV/0!</v>
      </c>
      <c r="I683" s="291">
        <f t="shared" si="23"/>
        <v>0</v>
      </c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G683" s="36"/>
      <c r="AH683" s="36"/>
      <c r="AI683" s="36"/>
      <c r="AJ683" s="36"/>
      <c r="AK683" s="36"/>
      <c r="AL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G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BX683" s="36"/>
      <c r="BY683" s="36"/>
      <c r="BZ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K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B683" s="36"/>
      <c r="DC683" s="36"/>
      <c r="DD683" s="36"/>
      <c r="DE683" s="36"/>
      <c r="DF683" s="36"/>
      <c r="DG683" s="36"/>
      <c r="DH683" s="36"/>
      <c r="DI683" s="36"/>
      <c r="DJ683" s="36"/>
      <c r="DK683" s="36"/>
      <c r="DL683" s="36"/>
      <c r="DM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K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6"/>
      <c r="FN683" s="36"/>
      <c r="FO683" s="36"/>
      <c r="FP683" s="36"/>
      <c r="FQ683" s="36"/>
      <c r="FR683" s="36"/>
      <c r="FS683" s="36"/>
    </row>
    <row r="684" spans="1:175" s="7" customFormat="1" ht="31.5" hidden="1">
      <c r="A684" s="50" t="s">
        <v>324</v>
      </c>
      <c r="B684" s="18" t="s">
        <v>323</v>
      </c>
      <c r="C684" s="18"/>
      <c r="D684" s="18"/>
      <c r="E684" s="18"/>
      <c r="F684" s="252">
        <f t="shared" ref="F684:G686" si="24">SUM(F685)</f>
        <v>0</v>
      </c>
      <c r="G684" s="252">
        <f t="shared" si="24"/>
        <v>0</v>
      </c>
      <c r="H684" s="290" t="e">
        <f t="shared" si="22"/>
        <v>#DIV/0!</v>
      </c>
      <c r="I684" s="291">
        <f t="shared" si="23"/>
        <v>0</v>
      </c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G684" s="36"/>
      <c r="AH684" s="36"/>
      <c r="AI684" s="36"/>
      <c r="AJ684" s="36"/>
      <c r="AK684" s="36"/>
      <c r="AL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G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BX684" s="36"/>
      <c r="BY684" s="36"/>
      <c r="BZ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K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B684" s="36"/>
      <c r="DC684" s="36"/>
      <c r="DD684" s="36"/>
      <c r="DE684" s="36"/>
      <c r="DF684" s="36"/>
      <c r="DG684" s="36"/>
      <c r="DH684" s="36"/>
      <c r="DI684" s="36"/>
      <c r="DJ684" s="36"/>
      <c r="DK684" s="36"/>
      <c r="DL684" s="36"/>
      <c r="DM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K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6"/>
      <c r="FN684" s="36"/>
      <c r="FO684" s="36"/>
      <c r="FP684" s="36"/>
      <c r="FQ684" s="36"/>
      <c r="FR684" s="36"/>
      <c r="FS684" s="36"/>
    </row>
    <row r="685" spans="1:175" s="7" customFormat="1" ht="31.5" hidden="1">
      <c r="A685" s="24" t="s">
        <v>293</v>
      </c>
      <c r="B685" s="10" t="s">
        <v>323</v>
      </c>
      <c r="C685" s="10" t="s">
        <v>210</v>
      </c>
      <c r="D685" s="10"/>
      <c r="E685" s="10"/>
      <c r="F685" s="185">
        <f t="shared" si="24"/>
        <v>0</v>
      </c>
      <c r="G685" s="185">
        <f t="shared" si="24"/>
        <v>0</v>
      </c>
      <c r="H685" s="290" t="e">
        <f t="shared" si="22"/>
        <v>#DIV/0!</v>
      </c>
      <c r="I685" s="291">
        <f t="shared" si="23"/>
        <v>0</v>
      </c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G685" s="36"/>
      <c r="AH685" s="36"/>
      <c r="AI685" s="36"/>
      <c r="AJ685" s="36"/>
      <c r="AK685" s="36"/>
      <c r="AL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G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BX685" s="36"/>
      <c r="BY685" s="36"/>
      <c r="BZ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K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B685" s="36"/>
      <c r="DC685" s="36"/>
      <c r="DD685" s="36"/>
      <c r="DE685" s="36"/>
      <c r="DF685" s="36"/>
      <c r="DG685" s="36"/>
      <c r="DH685" s="36"/>
      <c r="DI685" s="36"/>
      <c r="DJ685" s="36"/>
      <c r="DK685" s="36"/>
      <c r="DL685" s="36"/>
      <c r="DM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K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6"/>
      <c r="FN685" s="36"/>
      <c r="FO685" s="36"/>
      <c r="FP685" s="36"/>
      <c r="FQ685" s="36"/>
      <c r="FR685" s="36"/>
      <c r="FS685" s="36"/>
    </row>
    <row r="686" spans="1:175" s="7" customFormat="1" ht="78.75" hidden="1">
      <c r="A686" s="24" t="s">
        <v>779</v>
      </c>
      <c r="B686" s="10" t="s">
        <v>323</v>
      </c>
      <c r="C686" s="10" t="s">
        <v>210</v>
      </c>
      <c r="D686" s="13" t="s">
        <v>257</v>
      </c>
      <c r="E686" s="10"/>
      <c r="F686" s="185">
        <f t="shared" si="24"/>
        <v>0</v>
      </c>
      <c r="G686" s="185">
        <f t="shared" si="24"/>
        <v>0</v>
      </c>
      <c r="H686" s="290" t="e">
        <f t="shared" si="22"/>
        <v>#DIV/0!</v>
      </c>
      <c r="I686" s="291">
        <f t="shared" si="23"/>
        <v>0</v>
      </c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G686" s="36"/>
      <c r="AH686" s="36"/>
      <c r="AI686" s="36"/>
      <c r="AJ686" s="36"/>
      <c r="AK686" s="36"/>
      <c r="AL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G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BX686" s="36"/>
      <c r="BY686" s="36"/>
      <c r="BZ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K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B686" s="36"/>
      <c r="DC686" s="36"/>
      <c r="DD686" s="36"/>
      <c r="DE686" s="36"/>
      <c r="DF686" s="36"/>
      <c r="DG686" s="36"/>
      <c r="DH686" s="36"/>
      <c r="DI686" s="36"/>
      <c r="DJ686" s="36"/>
      <c r="DK686" s="36"/>
      <c r="DL686" s="36"/>
      <c r="DM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K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6"/>
      <c r="FN686" s="36"/>
      <c r="FO686" s="36"/>
      <c r="FP686" s="36"/>
      <c r="FQ686" s="36"/>
      <c r="FR686" s="36"/>
      <c r="FS686" s="36"/>
    </row>
    <row r="687" spans="1:175" s="7" customFormat="1" hidden="1">
      <c r="A687" s="24" t="s">
        <v>78</v>
      </c>
      <c r="B687" s="12" t="s">
        <v>323</v>
      </c>
      <c r="C687" s="12" t="s">
        <v>210</v>
      </c>
      <c r="D687" s="13" t="s">
        <v>257</v>
      </c>
      <c r="E687" s="13" t="s">
        <v>411</v>
      </c>
      <c r="F687" s="185">
        <f>SUM('не брать'!H736)</f>
        <v>0</v>
      </c>
      <c r="G687" s="185">
        <f>SUM('не брать'!I736)</f>
        <v>0</v>
      </c>
      <c r="H687" s="290" t="e">
        <f t="shared" si="22"/>
        <v>#DIV/0!</v>
      </c>
      <c r="I687" s="291">
        <f t="shared" si="23"/>
        <v>0</v>
      </c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G687" s="36"/>
      <c r="AH687" s="36"/>
      <c r="AI687" s="36"/>
      <c r="AJ687" s="36"/>
      <c r="AK687" s="36"/>
      <c r="AL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G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BX687" s="36"/>
      <c r="BY687" s="36"/>
      <c r="BZ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K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B687" s="36"/>
      <c r="DC687" s="36"/>
      <c r="DD687" s="36"/>
      <c r="DE687" s="36"/>
      <c r="DF687" s="36"/>
      <c r="DG687" s="36"/>
      <c r="DH687" s="36"/>
      <c r="DI687" s="36"/>
      <c r="DJ687" s="36"/>
      <c r="DK687" s="36"/>
      <c r="DL687" s="36"/>
      <c r="DM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K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6"/>
      <c r="FN687" s="36"/>
      <c r="FO687" s="36"/>
      <c r="FP687" s="36"/>
      <c r="FQ687" s="36"/>
      <c r="FR687" s="36"/>
      <c r="FS687" s="36"/>
    </row>
    <row r="688" spans="1:175" s="7" customFormat="1" ht="63" hidden="1">
      <c r="A688" s="50" t="s">
        <v>302</v>
      </c>
      <c r="B688" s="18" t="s">
        <v>221</v>
      </c>
      <c r="C688" s="18"/>
      <c r="D688" s="18"/>
      <c r="E688" s="18"/>
      <c r="F688" s="252">
        <f>SUM(F689+F698+F702)</f>
        <v>0</v>
      </c>
      <c r="G688" s="252">
        <f>SUM(G689+G698+G702)</f>
        <v>0</v>
      </c>
      <c r="H688" s="290" t="e">
        <f t="shared" si="22"/>
        <v>#DIV/0!</v>
      </c>
      <c r="I688" s="291">
        <f t="shared" si="23"/>
        <v>0</v>
      </c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G688" s="36"/>
      <c r="AH688" s="36"/>
      <c r="AI688" s="36"/>
      <c r="AJ688" s="36"/>
      <c r="AK688" s="36"/>
      <c r="AL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G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BX688" s="36"/>
      <c r="BY688" s="36"/>
      <c r="BZ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K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B688" s="36"/>
      <c r="DC688" s="36"/>
      <c r="DD688" s="36"/>
      <c r="DE688" s="36"/>
      <c r="DF688" s="36"/>
      <c r="DG688" s="36"/>
      <c r="DH688" s="36"/>
      <c r="DI688" s="36"/>
      <c r="DJ688" s="36"/>
      <c r="DK688" s="36"/>
      <c r="DL688" s="36"/>
      <c r="DM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K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6"/>
      <c r="FN688" s="36"/>
      <c r="FO688" s="36"/>
      <c r="FP688" s="36"/>
      <c r="FQ688" s="36"/>
      <c r="FR688" s="36"/>
      <c r="FS688" s="36"/>
    </row>
    <row r="689" spans="1:175" s="7" customFormat="1" ht="47.25" hidden="1">
      <c r="A689" s="24" t="s">
        <v>294</v>
      </c>
      <c r="B689" s="10" t="s">
        <v>221</v>
      </c>
      <c r="C689" s="10" t="s">
        <v>210</v>
      </c>
      <c r="D689" s="63"/>
      <c r="E689" s="10"/>
      <c r="F689" s="185">
        <f>SUM(F690+F692+F694+F696)</f>
        <v>0</v>
      </c>
      <c r="G689" s="185">
        <f>SUM(G690+G692+G694+G696)</f>
        <v>0</v>
      </c>
      <c r="H689" s="290" t="e">
        <f t="shared" si="22"/>
        <v>#DIV/0!</v>
      </c>
      <c r="I689" s="291">
        <f t="shared" si="23"/>
        <v>0</v>
      </c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G689" s="36"/>
      <c r="AH689" s="36"/>
      <c r="AI689" s="36"/>
      <c r="AJ689" s="36"/>
      <c r="AK689" s="36"/>
      <c r="AL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G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BX689" s="36"/>
      <c r="BY689" s="36"/>
      <c r="BZ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K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B689" s="36"/>
      <c r="DC689" s="36"/>
      <c r="DD689" s="36"/>
      <c r="DE689" s="36"/>
      <c r="DF689" s="36"/>
      <c r="DG689" s="36"/>
      <c r="DH689" s="36"/>
      <c r="DI689" s="36"/>
      <c r="DJ689" s="36"/>
      <c r="DK689" s="36"/>
      <c r="DL689" s="36"/>
      <c r="DM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K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6"/>
      <c r="FN689" s="36"/>
      <c r="FO689" s="36"/>
      <c r="FP689" s="36"/>
      <c r="FQ689" s="36"/>
      <c r="FR689" s="36"/>
      <c r="FS689" s="36"/>
    </row>
    <row r="690" spans="1:175" s="7" customFormat="1" ht="204.75" hidden="1">
      <c r="A690" s="24" t="s">
        <v>780</v>
      </c>
      <c r="B690" s="10" t="s">
        <v>221</v>
      </c>
      <c r="C690" s="10" t="s">
        <v>210</v>
      </c>
      <c r="D690" s="115" t="s">
        <v>336</v>
      </c>
      <c r="E690" s="10"/>
      <c r="F690" s="185">
        <f>SUM(F691)</f>
        <v>0</v>
      </c>
      <c r="G690" s="185">
        <f>SUM(G691)</f>
        <v>0</v>
      </c>
      <c r="H690" s="290" t="e">
        <f t="shared" si="22"/>
        <v>#DIV/0!</v>
      </c>
      <c r="I690" s="291">
        <f t="shared" si="23"/>
        <v>0</v>
      </c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G690" s="36"/>
      <c r="AH690" s="36"/>
      <c r="AI690" s="36"/>
      <c r="AJ690" s="36"/>
      <c r="AK690" s="36"/>
      <c r="AL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G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BX690" s="36"/>
      <c r="BY690" s="36"/>
      <c r="BZ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K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B690" s="36"/>
      <c r="DC690" s="36"/>
      <c r="DD690" s="36"/>
      <c r="DE690" s="36"/>
      <c r="DF690" s="36"/>
      <c r="DG690" s="36"/>
      <c r="DH690" s="36"/>
      <c r="DI690" s="36"/>
      <c r="DJ690" s="36"/>
      <c r="DK690" s="36"/>
      <c r="DL690" s="36"/>
      <c r="DM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K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6"/>
      <c r="FN690" s="36"/>
      <c r="FO690" s="36"/>
      <c r="FP690" s="36"/>
      <c r="FQ690" s="36"/>
      <c r="FR690" s="36"/>
      <c r="FS690" s="36"/>
    </row>
    <row r="691" spans="1:175" s="7" customFormat="1" hidden="1">
      <c r="A691" s="43" t="s">
        <v>321</v>
      </c>
      <c r="B691" s="12" t="s">
        <v>221</v>
      </c>
      <c r="C691" s="12" t="s">
        <v>210</v>
      </c>
      <c r="D691" s="115" t="s">
        <v>336</v>
      </c>
      <c r="E691" s="13" t="s">
        <v>199</v>
      </c>
      <c r="F691" s="185">
        <f>SUM('не брать'!H740)</f>
        <v>0</v>
      </c>
      <c r="G691" s="185">
        <f>SUM('не брать'!I740)</f>
        <v>0</v>
      </c>
      <c r="H691" s="290" t="e">
        <f t="shared" si="22"/>
        <v>#DIV/0!</v>
      </c>
      <c r="I691" s="291">
        <f t="shared" si="23"/>
        <v>0</v>
      </c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G691" s="36"/>
      <c r="AH691" s="36"/>
      <c r="AI691" s="36"/>
      <c r="AJ691" s="36"/>
      <c r="AK691" s="36"/>
      <c r="AL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G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BX691" s="36"/>
      <c r="BY691" s="36"/>
      <c r="BZ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K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B691" s="36"/>
      <c r="DC691" s="36"/>
      <c r="DD691" s="36"/>
      <c r="DE691" s="36"/>
      <c r="DF691" s="36"/>
      <c r="DG691" s="36"/>
      <c r="DH691" s="36"/>
      <c r="DI691" s="36"/>
      <c r="DJ691" s="36"/>
      <c r="DK691" s="36"/>
      <c r="DL691" s="36"/>
      <c r="DM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K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6"/>
      <c r="FN691" s="36"/>
      <c r="FO691" s="36"/>
      <c r="FP691" s="36"/>
      <c r="FQ691" s="36"/>
      <c r="FR691" s="36"/>
      <c r="FS691" s="36"/>
    </row>
    <row r="692" spans="1:175" s="7" customFormat="1" ht="204.75" hidden="1">
      <c r="A692" s="24" t="s">
        <v>781</v>
      </c>
      <c r="B692" s="10" t="s">
        <v>221</v>
      </c>
      <c r="C692" s="10" t="s">
        <v>210</v>
      </c>
      <c r="D692" s="115" t="s">
        <v>584</v>
      </c>
      <c r="E692" s="10"/>
      <c r="F692" s="185">
        <f>SUM(F693)</f>
        <v>0</v>
      </c>
      <c r="G692" s="185">
        <f>SUM(G693)</f>
        <v>0</v>
      </c>
      <c r="H692" s="290" t="e">
        <f t="shared" si="22"/>
        <v>#DIV/0!</v>
      </c>
      <c r="I692" s="291">
        <f t="shared" si="23"/>
        <v>0</v>
      </c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G692" s="36"/>
      <c r="AH692" s="36"/>
      <c r="AI692" s="36"/>
      <c r="AJ692" s="36"/>
      <c r="AK692" s="36"/>
      <c r="AL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G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BX692" s="36"/>
      <c r="BY692" s="36"/>
      <c r="BZ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K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B692" s="36"/>
      <c r="DC692" s="36"/>
      <c r="DD692" s="36"/>
      <c r="DE692" s="36"/>
      <c r="DF692" s="36"/>
      <c r="DG692" s="36"/>
      <c r="DH692" s="36"/>
      <c r="DI692" s="36"/>
      <c r="DJ692" s="36"/>
      <c r="DK692" s="36"/>
      <c r="DL692" s="36"/>
      <c r="DM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K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6"/>
      <c r="FN692" s="36"/>
      <c r="FO692" s="36"/>
      <c r="FP692" s="36"/>
      <c r="FQ692" s="36"/>
      <c r="FR692" s="36"/>
      <c r="FS692" s="36"/>
    </row>
    <row r="693" spans="1:175" s="7" customFormat="1" hidden="1">
      <c r="A693" s="43" t="s">
        <v>321</v>
      </c>
      <c r="B693" s="12" t="s">
        <v>221</v>
      </c>
      <c r="C693" s="12" t="s">
        <v>210</v>
      </c>
      <c r="D693" s="115" t="s">
        <v>584</v>
      </c>
      <c r="E693" s="13" t="s">
        <v>199</v>
      </c>
      <c r="F693" s="185">
        <f>SUM('не брать'!H742)</f>
        <v>0</v>
      </c>
      <c r="G693" s="185">
        <f>SUM('не брать'!I742)</f>
        <v>0</v>
      </c>
      <c r="H693" s="290" t="e">
        <f t="shared" si="22"/>
        <v>#DIV/0!</v>
      </c>
      <c r="I693" s="291">
        <f t="shared" si="23"/>
        <v>0</v>
      </c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G693" s="36"/>
      <c r="AH693" s="36"/>
      <c r="AI693" s="36"/>
      <c r="AJ693" s="36"/>
      <c r="AK693" s="36"/>
      <c r="AL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G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BX693" s="36"/>
      <c r="BY693" s="36"/>
      <c r="BZ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K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B693" s="36"/>
      <c r="DC693" s="36"/>
      <c r="DD693" s="36"/>
      <c r="DE693" s="36"/>
      <c r="DF693" s="36"/>
      <c r="DG693" s="36"/>
      <c r="DH693" s="36"/>
      <c r="DI693" s="36"/>
      <c r="DJ693" s="36"/>
      <c r="DK693" s="36"/>
      <c r="DL693" s="36"/>
      <c r="DM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K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6"/>
      <c r="FN693" s="36"/>
      <c r="FO693" s="36"/>
      <c r="FP693" s="36"/>
      <c r="FQ693" s="36"/>
      <c r="FR693" s="36"/>
      <c r="FS693" s="36"/>
    </row>
    <row r="694" spans="1:175" s="7" customFormat="1" ht="220.5" hidden="1">
      <c r="A694" s="24" t="s">
        <v>782</v>
      </c>
      <c r="B694" s="12" t="s">
        <v>221</v>
      </c>
      <c r="C694" s="12" t="s">
        <v>210</v>
      </c>
      <c r="D694" s="115" t="s">
        <v>402</v>
      </c>
      <c r="E694" s="10"/>
      <c r="F694" s="185">
        <f>SUM(F695)</f>
        <v>0</v>
      </c>
      <c r="G694" s="185">
        <f>SUM(G695)</f>
        <v>0</v>
      </c>
      <c r="H694" s="290" t="e">
        <f t="shared" si="22"/>
        <v>#DIV/0!</v>
      </c>
      <c r="I694" s="291">
        <f t="shared" si="23"/>
        <v>0</v>
      </c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G694" s="36"/>
      <c r="AH694" s="36"/>
      <c r="AI694" s="36"/>
      <c r="AJ694" s="36"/>
      <c r="AK694" s="36"/>
      <c r="AL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G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BX694" s="36"/>
      <c r="BY694" s="36"/>
      <c r="BZ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K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B694" s="36"/>
      <c r="DC694" s="36"/>
      <c r="DD694" s="36"/>
      <c r="DE694" s="36"/>
      <c r="DF694" s="36"/>
      <c r="DG694" s="36"/>
      <c r="DH694" s="36"/>
      <c r="DI694" s="36"/>
      <c r="DJ694" s="36"/>
      <c r="DK694" s="36"/>
      <c r="DL694" s="36"/>
      <c r="DM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K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6"/>
      <c r="FN694" s="36"/>
      <c r="FO694" s="36"/>
      <c r="FP694" s="36"/>
      <c r="FQ694" s="36"/>
      <c r="FR694" s="36"/>
      <c r="FS694" s="36"/>
    </row>
    <row r="695" spans="1:175" s="7" customFormat="1" hidden="1">
      <c r="A695" s="43" t="s">
        <v>321</v>
      </c>
      <c r="B695" s="12" t="s">
        <v>221</v>
      </c>
      <c r="C695" s="12" t="s">
        <v>210</v>
      </c>
      <c r="D695" s="115" t="s">
        <v>402</v>
      </c>
      <c r="E695" s="13" t="s">
        <v>199</v>
      </c>
      <c r="F695" s="185">
        <f>SUM('не брать'!H744)</f>
        <v>0</v>
      </c>
      <c r="G695" s="185">
        <f>SUM('не брать'!I744)</f>
        <v>0</v>
      </c>
      <c r="H695" s="290" t="e">
        <f t="shared" si="22"/>
        <v>#DIV/0!</v>
      </c>
      <c r="I695" s="291">
        <f t="shared" si="23"/>
        <v>0</v>
      </c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G695" s="36"/>
      <c r="AH695" s="36"/>
      <c r="AI695" s="36"/>
      <c r="AJ695" s="36"/>
      <c r="AK695" s="36"/>
      <c r="AL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G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BX695" s="36"/>
      <c r="BY695" s="36"/>
      <c r="BZ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K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B695" s="36"/>
      <c r="DC695" s="36"/>
      <c r="DD695" s="36"/>
      <c r="DE695" s="36"/>
      <c r="DF695" s="36"/>
      <c r="DG695" s="36"/>
      <c r="DH695" s="36"/>
      <c r="DI695" s="36"/>
      <c r="DJ695" s="36"/>
      <c r="DK695" s="36"/>
      <c r="DL695" s="36"/>
      <c r="DM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K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6"/>
      <c r="FN695" s="36"/>
      <c r="FO695" s="36"/>
      <c r="FP695" s="36"/>
      <c r="FQ695" s="36"/>
      <c r="FR695" s="36"/>
      <c r="FS695" s="36"/>
    </row>
    <row r="696" spans="1:175" s="7" customFormat="1" ht="204.75" hidden="1">
      <c r="A696" s="24" t="s">
        <v>781</v>
      </c>
      <c r="B696" s="10" t="s">
        <v>221</v>
      </c>
      <c r="C696" s="10" t="s">
        <v>210</v>
      </c>
      <c r="D696" s="10" t="s">
        <v>584</v>
      </c>
      <c r="E696" s="10"/>
      <c r="F696" s="185">
        <f>SUM(F697)</f>
        <v>0</v>
      </c>
      <c r="G696" s="185">
        <f>SUM(G697)</f>
        <v>0</v>
      </c>
      <c r="H696" s="290" t="e">
        <f t="shared" si="22"/>
        <v>#DIV/0!</v>
      </c>
      <c r="I696" s="291">
        <f t="shared" si="23"/>
        <v>0</v>
      </c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G696" s="36"/>
      <c r="AH696" s="36"/>
      <c r="AI696" s="36"/>
      <c r="AJ696" s="36"/>
      <c r="AK696" s="36"/>
      <c r="AL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G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BX696" s="36"/>
      <c r="BY696" s="36"/>
      <c r="BZ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K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B696" s="36"/>
      <c r="DC696" s="36"/>
      <c r="DD696" s="36"/>
      <c r="DE696" s="36"/>
      <c r="DF696" s="36"/>
      <c r="DG696" s="36"/>
      <c r="DH696" s="36"/>
      <c r="DI696" s="36"/>
      <c r="DJ696" s="36"/>
      <c r="DK696" s="36"/>
      <c r="DL696" s="36"/>
      <c r="DM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K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6"/>
      <c r="FN696" s="36"/>
      <c r="FO696" s="36"/>
      <c r="FP696" s="36"/>
      <c r="FQ696" s="36"/>
      <c r="FR696" s="36"/>
      <c r="FS696" s="36"/>
    </row>
    <row r="697" spans="1:175" s="7" customFormat="1" hidden="1">
      <c r="A697" s="43" t="s">
        <v>321</v>
      </c>
      <c r="B697" s="12" t="s">
        <v>221</v>
      </c>
      <c r="C697" s="12" t="s">
        <v>210</v>
      </c>
      <c r="D697" s="10" t="s">
        <v>584</v>
      </c>
      <c r="E697" s="13" t="s">
        <v>199</v>
      </c>
      <c r="F697" s="185">
        <f>SUM('не брать'!H746)</f>
        <v>0</v>
      </c>
      <c r="G697" s="185">
        <f>SUM('не брать'!I746)</f>
        <v>0</v>
      </c>
      <c r="H697" s="290" t="e">
        <f t="shared" si="22"/>
        <v>#DIV/0!</v>
      </c>
      <c r="I697" s="291">
        <f t="shared" si="23"/>
        <v>0</v>
      </c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G697" s="36"/>
      <c r="AH697" s="36"/>
      <c r="AI697" s="36"/>
      <c r="AJ697" s="36"/>
      <c r="AK697" s="36"/>
      <c r="AL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G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BX697" s="36"/>
      <c r="BY697" s="36"/>
      <c r="BZ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K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B697" s="36"/>
      <c r="DC697" s="36"/>
      <c r="DD697" s="36"/>
      <c r="DE697" s="36"/>
      <c r="DF697" s="36"/>
      <c r="DG697" s="36"/>
      <c r="DH697" s="36"/>
      <c r="DI697" s="36"/>
      <c r="DJ697" s="36"/>
      <c r="DK697" s="36"/>
      <c r="DL697" s="36"/>
      <c r="DM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K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6"/>
      <c r="FN697" s="36"/>
      <c r="FO697" s="36"/>
      <c r="FP697" s="36"/>
      <c r="FQ697" s="36"/>
      <c r="FR697" s="36"/>
      <c r="FS697" s="36"/>
    </row>
    <row r="698" spans="1:175" s="7" customFormat="1" hidden="1">
      <c r="A698" s="24" t="s">
        <v>90</v>
      </c>
      <c r="B698" s="37" t="s">
        <v>221</v>
      </c>
      <c r="C698" s="10" t="s">
        <v>211</v>
      </c>
      <c r="D698" s="64"/>
      <c r="E698" s="37"/>
      <c r="F698" s="185">
        <f t="shared" ref="F698:G700" si="25">SUM(F699)</f>
        <v>0</v>
      </c>
      <c r="G698" s="185">
        <f t="shared" si="25"/>
        <v>0</v>
      </c>
      <c r="H698" s="290" t="e">
        <f t="shared" si="22"/>
        <v>#DIV/0!</v>
      </c>
      <c r="I698" s="291">
        <f t="shared" si="23"/>
        <v>0</v>
      </c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G698" s="36"/>
      <c r="AH698" s="36"/>
      <c r="AI698" s="36"/>
      <c r="AJ698" s="36"/>
      <c r="AK698" s="36"/>
      <c r="AL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G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BX698" s="36"/>
      <c r="BY698" s="36"/>
      <c r="BZ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K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B698" s="36"/>
      <c r="DC698" s="36"/>
      <c r="DD698" s="36"/>
      <c r="DE698" s="36"/>
      <c r="DF698" s="36"/>
      <c r="DG698" s="36"/>
      <c r="DH698" s="36"/>
      <c r="DI698" s="36"/>
      <c r="DJ698" s="36"/>
      <c r="DK698" s="36"/>
      <c r="DL698" s="36"/>
      <c r="DM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K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6"/>
      <c r="FN698" s="36"/>
      <c r="FO698" s="36"/>
      <c r="FP698" s="36"/>
      <c r="FQ698" s="36"/>
      <c r="FR698" s="36"/>
      <c r="FS698" s="36"/>
    </row>
    <row r="699" spans="1:175" s="7" customFormat="1" hidden="1">
      <c r="A699" s="24" t="s">
        <v>91</v>
      </c>
      <c r="B699" s="37" t="s">
        <v>221</v>
      </c>
      <c r="C699" s="10" t="s">
        <v>211</v>
      </c>
      <c r="D699" s="10"/>
      <c r="E699" s="37"/>
      <c r="F699" s="185">
        <f t="shared" si="25"/>
        <v>0</v>
      </c>
      <c r="G699" s="185">
        <f t="shared" si="25"/>
        <v>0</v>
      </c>
      <c r="H699" s="290" t="e">
        <f t="shared" si="22"/>
        <v>#DIV/0!</v>
      </c>
      <c r="I699" s="291">
        <f t="shared" si="23"/>
        <v>0</v>
      </c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G699" s="36"/>
      <c r="AH699" s="36"/>
      <c r="AI699" s="36"/>
      <c r="AJ699" s="36"/>
      <c r="AK699" s="36"/>
      <c r="AL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G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BX699" s="36"/>
      <c r="BY699" s="36"/>
      <c r="BZ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K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B699" s="36"/>
      <c r="DC699" s="36"/>
      <c r="DD699" s="36"/>
      <c r="DE699" s="36"/>
      <c r="DF699" s="36"/>
      <c r="DG699" s="36"/>
      <c r="DH699" s="36"/>
      <c r="DI699" s="36"/>
      <c r="DJ699" s="36"/>
      <c r="DK699" s="36"/>
      <c r="DL699" s="36"/>
      <c r="DM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K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6"/>
      <c r="FN699" s="36"/>
      <c r="FO699" s="36"/>
      <c r="FP699" s="36"/>
      <c r="FQ699" s="36"/>
      <c r="FR699" s="36"/>
      <c r="FS699" s="36"/>
    </row>
    <row r="700" spans="1:175" s="7" customFormat="1" ht="47.25" hidden="1">
      <c r="A700" s="24" t="s">
        <v>783</v>
      </c>
      <c r="B700" s="37" t="s">
        <v>221</v>
      </c>
      <c r="C700" s="10" t="s">
        <v>211</v>
      </c>
      <c r="D700" s="10" t="s">
        <v>478</v>
      </c>
      <c r="E700" s="10"/>
      <c r="F700" s="185">
        <f t="shared" si="25"/>
        <v>0</v>
      </c>
      <c r="G700" s="185">
        <f t="shared" si="25"/>
        <v>0</v>
      </c>
      <c r="H700" s="290" t="e">
        <f t="shared" si="22"/>
        <v>#DIV/0!</v>
      </c>
      <c r="I700" s="291">
        <f t="shared" si="23"/>
        <v>0</v>
      </c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G700" s="36"/>
      <c r="AH700" s="36"/>
      <c r="AI700" s="36"/>
      <c r="AJ700" s="36"/>
      <c r="AK700" s="36"/>
      <c r="AL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G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BX700" s="36"/>
      <c r="BY700" s="36"/>
      <c r="BZ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K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B700" s="36"/>
      <c r="DC700" s="36"/>
      <c r="DD700" s="36"/>
      <c r="DE700" s="36"/>
      <c r="DF700" s="36"/>
      <c r="DG700" s="36"/>
      <c r="DH700" s="36"/>
      <c r="DI700" s="36"/>
      <c r="DJ700" s="36"/>
      <c r="DK700" s="36"/>
      <c r="DL700" s="36"/>
      <c r="DM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K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6"/>
      <c r="FN700" s="36"/>
      <c r="FO700" s="36"/>
      <c r="FP700" s="36"/>
      <c r="FQ700" s="36"/>
      <c r="FR700" s="36"/>
      <c r="FS700" s="36"/>
    </row>
    <row r="701" spans="1:175" s="7" customFormat="1" hidden="1">
      <c r="A701" s="43" t="s">
        <v>321</v>
      </c>
      <c r="B701" s="38" t="s">
        <v>221</v>
      </c>
      <c r="C701" s="38" t="s">
        <v>211</v>
      </c>
      <c r="D701" s="10" t="s">
        <v>478</v>
      </c>
      <c r="E701" s="13" t="s">
        <v>199</v>
      </c>
      <c r="F701" s="185">
        <f>SUM('не брать'!H749)</f>
        <v>0</v>
      </c>
      <c r="G701" s="185">
        <f>SUM('не брать'!I749)</f>
        <v>0</v>
      </c>
      <c r="H701" s="290" t="e">
        <f t="shared" si="22"/>
        <v>#DIV/0!</v>
      </c>
      <c r="I701" s="291">
        <f t="shared" si="23"/>
        <v>0</v>
      </c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G701" s="36"/>
      <c r="AH701" s="36"/>
      <c r="AI701" s="36"/>
      <c r="AJ701" s="36"/>
      <c r="AK701" s="36"/>
      <c r="AL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G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BX701" s="36"/>
      <c r="BY701" s="36"/>
      <c r="BZ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K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B701" s="36"/>
      <c r="DC701" s="36"/>
      <c r="DD701" s="36"/>
      <c r="DE701" s="36"/>
      <c r="DF701" s="36"/>
      <c r="DG701" s="36"/>
      <c r="DH701" s="36"/>
      <c r="DI701" s="36"/>
      <c r="DJ701" s="36"/>
      <c r="DK701" s="36"/>
      <c r="DL701" s="36"/>
      <c r="DM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K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6"/>
      <c r="FN701" s="36"/>
      <c r="FO701" s="36"/>
      <c r="FP701" s="36"/>
      <c r="FQ701" s="36"/>
      <c r="FR701" s="36"/>
      <c r="FS701" s="36"/>
    </row>
    <row r="702" spans="1:175" s="7" customFormat="1" ht="31.5" hidden="1">
      <c r="A702" s="24" t="s">
        <v>367</v>
      </c>
      <c r="B702" s="37" t="s">
        <v>221</v>
      </c>
      <c r="C702" s="37" t="s">
        <v>212</v>
      </c>
      <c r="D702" s="64"/>
      <c r="E702" s="37"/>
      <c r="F702" s="185">
        <f>SUM(F703+F705+F707)</f>
        <v>0</v>
      </c>
      <c r="G702" s="185">
        <f>SUM(G703+G705+G707)</f>
        <v>0</v>
      </c>
      <c r="H702" s="290" t="e">
        <f t="shared" si="22"/>
        <v>#DIV/0!</v>
      </c>
      <c r="I702" s="291">
        <f t="shared" si="23"/>
        <v>0</v>
      </c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G702" s="36"/>
      <c r="AH702" s="36"/>
      <c r="AI702" s="36"/>
      <c r="AJ702" s="36"/>
      <c r="AK702" s="36"/>
      <c r="AL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G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BX702" s="36"/>
      <c r="BY702" s="36"/>
      <c r="BZ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K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B702" s="36"/>
      <c r="DC702" s="36"/>
      <c r="DD702" s="36"/>
      <c r="DE702" s="36"/>
      <c r="DF702" s="36"/>
      <c r="DG702" s="36"/>
      <c r="DH702" s="36"/>
      <c r="DI702" s="36"/>
      <c r="DJ702" s="36"/>
      <c r="DK702" s="36"/>
      <c r="DL702" s="36"/>
      <c r="DM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K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6"/>
      <c r="FN702" s="36"/>
      <c r="FO702" s="36"/>
      <c r="FP702" s="36"/>
      <c r="FQ702" s="36"/>
      <c r="FR702" s="36"/>
      <c r="FS702" s="36"/>
    </row>
    <row r="703" spans="1:175" s="7" customFormat="1" ht="204.75" hidden="1">
      <c r="A703" s="47" t="s">
        <v>841</v>
      </c>
      <c r="B703" s="10" t="s">
        <v>221</v>
      </c>
      <c r="C703" s="10" t="s">
        <v>212</v>
      </c>
      <c r="D703" s="10" t="s">
        <v>402</v>
      </c>
      <c r="E703" s="10"/>
      <c r="F703" s="185">
        <f>SUM(F704)</f>
        <v>0</v>
      </c>
      <c r="G703" s="185">
        <f>SUM(G704)</f>
        <v>0</v>
      </c>
      <c r="H703" s="290" t="e">
        <f t="shared" si="22"/>
        <v>#DIV/0!</v>
      </c>
      <c r="I703" s="291">
        <f t="shared" si="23"/>
        <v>0</v>
      </c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G703" s="36"/>
      <c r="AH703" s="36"/>
      <c r="AI703" s="36"/>
      <c r="AJ703" s="36"/>
      <c r="AK703" s="36"/>
      <c r="AL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G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BX703" s="36"/>
      <c r="BY703" s="36"/>
      <c r="BZ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K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B703" s="36"/>
      <c r="DC703" s="36"/>
      <c r="DD703" s="36"/>
      <c r="DE703" s="36"/>
      <c r="DF703" s="36"/>
      <c r="DG703" s="36"/>
      <c r="DH703" s="36"/>
      <c r="DI703" s="36"/>
      <c r="DJ703" s="36"/>
      <c r="DK703" s="36"/>
      <c r="DL703" s="36"/>
      <c r="DM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K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6"/>
      <c r="FN703" s="36"/>
      <c r="FO703" s="36"/>
      <c r="FP703" s="36"/>
      <c r="FQ703" s="36"/>
      <c r="FR703" s="36"/>
      <c r="FS703" s="36"/>
    </row>
    <row r="704" spans="1:175" s="7" customFormat="1" hidden="1">
      <c r="A704" s="43" t="s">
        <v>321</v>
      </c>
      <c r="B704" s="12" t="s">
        <v>221</v>
      </c>
      <c r="C704" s="12" t="s">
        <v>212</v>
      </c>
      <c r="D704" s="10" t="s">
        <v>402</v>
      </c>
      <c r="E704" s="13" t="s">
        <v>199</v>
      </c>
      <c r="F704" s="185">
        <f>SUM('не брать'!H752)</f>
        <v>0</v>
      </c>
      <c r="G704" s="185">
        <f>SUM('не брать'!I752)</f>
        <v>0</v>
      </c>
      <c r="H704" s="290" t="e">
        <f t="shared" si="22"/>
        <v>#DIV/0!</v>
      </c>
      <c r="I704" s="291">
        <f t="shared" si="23"/>
        <v>0</v>
      </c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G704" s="36"/>
      <c r="AH704" s="36"/>
      <c r="AI704" s="36"/>
      <c r="AJ704" s="36"/>
      <c r="AK704" s="36"/>
      <c r="AL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G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BX704" s="36"/>
      <c r="BY704" s="36"/>
      <c r="BZ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K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B704" s="36"/>
      <c r="DC704" s="36"/>
      <c r="DD704" s="36"/>
      <c r="DE704" s="36"/>
      <c r="DF704" s="36"/>
      <c r="DG704" s="36"/>
      <c r="DH704" s="36"/>
      <c r="DI704" s="36"/>
      <c r="DJ704" s="36"/>
      <c r="DK704" s="36"/>
      <c r="DL704" s="36"/>
      <c r="DM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K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6"/>
      <c r="FN704" s="36"/>
      <c r="FO704" s="36"/>
      <c r="FP704" s="36"/>
      <c r="FQ704" s="36"/>
      <c r="FR704" s="36"/>
      <c r="FS704" s="36"/>
    </row>
    <row r="705" spans="1:175" s="7" customFormat="1" ht="47.25" hidden="1">
      <c r="A705" s="43" t="s">
        <v>785</v>
      </c>
      <c r="B705" s="10" t="s">
        <v>221</v>
      </c>
      <c r="C705" s="10" t="s">
        <v>212</v>
      </c>
      <c r="D705" s="10" t="s">
        <v>336</v>
      </c>
      <c r="E705" s="10"/>
      <c r="F705" s="185">
        <f>SUM(F706)</f>
        <v>0</v>
      </c>
      <c r="G705" s="185">
        <f>SUM(G706)</f>
        <v>0</v>
      </c>
      <c r="H705" s="290" t="e">
        <f t="shared" si="22"/>
        <v>#DIV/0!</v>
      </c>
      <c r="I705" s="291">
        <f t="shared" si="23"/>
        <v>0</v>
      </c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G705" s="36"/>
      <c r="AH705" s="36"/>
      <c r="AI705" s="36"/>
      <c r="AJ705" s="36"/>
      <c r="AK705" s="36"/>
      <c r="AL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G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BX705" s="36"/>
      <c r="BY705" s="36"/>
      <c r="BZ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K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B705" s="36"/>
      <c r="DC705" s="36"/>
      <c r="DD705" s="36"/>
      <c r="DE705" s="36"/>
      <c r="DF705" s="36"/>
      <c r="DG705" s="36"/>
      <c r="DH705" s="36"/>
      <c r="DI705" s="36"/>
      <c r="DJ705" s="36"/>
      <c r="DK705" s="36"/>
      <c r="DL705" s="36"/>
      <c r="DM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K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6"/>
      <c r="FN705" s="36"/>
      <c r="FO705" s="36"/>
      <c r="FP705" s="36"/>
      <c r="FQ705" s="36"/>
      <c r="FR705" s="36"/>
      <c r="FS705" s="36"/>
    </row>
    <row r="706" spans="1:175" s="7" customFormat="1" hidden="1">
      <c r="A706" s="43" t="s">
        <v>321</v>
      </c>
      <c r="B706" s="12" t="s">
        <v>221</v>
      </c>
      <c r="C706" s="12" t="s">
        <v>212</v>
      </c>
      <c r="D706" s="10" t="s">
        <v>336</v>
      </c>
      <c r="E706" s="13" t="s">
        <v>199</v>
      </c>
      <c r="F706" s="185">
        <f>SUM('не брать'!H754)</f>
        <v>0</v>
      </c>
      <c r="G706" s="185">
        <f>SUM('не брать'!I754)</f>
        <v>0</v>
      </c>
      <c r="H706" s="290" t="e">
        <f t="shared" si="22"/>
        <v>#DIV/0!</v>
      </c>
      <c r="I706" s="291">
        <f t="shared" si="23"/>
        <v>0</v>
      </c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G706" s="36"/>
      <c r="AH706" s="36"/>
      <c r="AI706" s="36"/>
      <c r="AJ706" s="36"/>
      <c r="AK706" s="36"/>
      <c r="AL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G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BX706" s="36"/>
      <c r="BY706" s="36"/>
      <c r="BZ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K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B706" s="36"/>
      <c r="DC706" s="36"/>
      <c r="DD706" s="36"/>
      <c r="DE706" s="36"/>
      <c r="DF706" s="36"/>
      <c r="DG706" s="36"/>
      <c r="DH706" s="36"/>
      <c r="DI706" s="36"/>
      <c r="DJ706" s="36"/>
      <c r="DK706" s="36"/>
      <c r="DL706" s="36"/>
      <c r="DM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K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6"/>
      <c r="FN706" s="36"/>
      <c r="FO706" s="36"/>
      <c r="FP706" s="36"/>
      <c r="FQ706" s="36"/>
      <c r="FR706" s="36"/>
      <c r="FS706" s="36"/>
    </row>
    <row r="707" spans="1:175" s="7" customFormat="1" ht="94.5" hidden="1">
      <c r="A707" s="43" t="s">
        <v>755</v>
      </c>
      <c r="B707" s="10" t="s">
        <v>221</v>
      </c>
      <c r="C707" s="10" t="s">
        <v>212</v>
      </c>
      <c r="D707" s="10" t="s">
        <v>479</v>
      </c>
      <c r="E707" s="10"/>
      <c r="F707" s="185">
        <f>SUM(F708)</f>
        <v>0</v>
      </c>
      <c r="G707" s="185">
        <f>SUM(G708)</f>
        <v>0</v>
      </c>
      <c r="H707" s="290" t="e">
        <f t="shared" si="22"/>
        <v>#DIV/0!</v>
      </c>
      <c r="I707" s="291">
        <f t="shared" si="23"/>
        <v>0</v>
      </c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G707" s="36"/>
      <c r="AH707" s="36"/>
      <c r="AI707" s="36"/>
      <c r="AJ707" s="36"/>
      <c r="AK707" s="36"/>
      <c r="AL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G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BX707" s="36"/>
      <c r="BY707" s="36"/>
      <c r="BZ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K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B707" s="36"/>
      <c r="DC707" s="36"/>
      <c r="DD707" s="36"/>
      <c r="DE707" s="36"/>
      <c r="DF707" s="36"/>
      <c r="DG707" s="36"/>
      <c r="DH707" s="36"/>
      <c r="DI707" s="36"/>
      <c r="DJ707" s="36"/>
      <c r="DK707" s="36"/>
      <c r="DL707" s="36"/>
      <c r="DM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K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6"/>
      <c r="FN707" s="36"/>
      <c r="FO707" s="36"/>
      <c r="FP707" s="36"/>
      <c r="FQ707" s="36"/>
      <c r="FR707" s="36"/>
      <c r="FS707" s="36"/>
    </row>
    <row r="708" spans="1:175" s="7" customFormat="1" hidden="1">
      <c r="A708" s="43" t="s">
        <v>321</v>
      </c>
      <c r="B708" s="12" t="s">
        <v>221</v>
      </c>
      <c r="C708" s="12" t="s">
        <v>212</v>
      </c>
      <c r="D708" s="10" t="s">
        <v>479</v>
      </c>
      <c r="E708" s="13" t="s">
        <v>199</v>
      </c>
      <c r="F708" s="185">
        <f>SUM('не брать'!H756)</f>
        <v>0</v>
      </c>
      <c r="G708" s="185">
        <f>SUM('не брать'!I756)</f>
        <v>0</v>
      </c>
      <c r="H708" s="290" t="e">
        <f t="shared" si="22"/>
        <v>#DIV/0!</v>
      </c>
      <c r="I708" s="291">
        <f t="shared" si="23"/>
        <v>0</v>
      </c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G708" s="36"/>
      <c r="AH708" s="36"/>
      <c r="AI708" s="36"/>
      <c r="AJ708" s="36"/>
      <c r="AK708" s="36"/>
      <c r="AL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G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BX708" s="36"/>
      <c r="BY708" s="36"/>
      <c r="BZ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K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B708" s="36"/>
      <c r="DC708" s="36"/>
      <c r="DD708" s="36"/>
      <c r="DE708" s="36"/>
      <c r="DF708" s="36"/>
      <c r="DG708" s="36"/>
      <c r="DH708" s="36"/>
      <c r="DI708" s="36"/>
      <c r="DJ708" s="36"/>
      <c r="DK708" s="36"/>
      <c r="DL708" s="36"/>
      <c r="DM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K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6"/>
      <c r="FN708" s="36"/>
      <c r="FO708" s="36"/>
      <c r="FP708" s="36"/>
      <c r="FQ708" s="36"/>
      <c r="FR708" s="36"/>
      <c r="FS708" s="36"/>
    </row>
    <row r="709" spans="1:175" s="7" customFormat="1">
      <c r="A709" s="273" t="s">
        <v>332</v>
      </c>
      <c r="B709" s="273"/>
      <c r="C709" s="273"/>
      <c r="D709" s="273"/>
      <c r="E709" s="274"/>
      <c r="F709" s="256">
        <f>SUM(F14+F147+F152+F182+F262+F409+F413+F576+F638+F642+F671+F684+F688)</f>
        <v>456400.69999999995</v>
      </c>
      <c r="G709" s="256">
        <f>SUM(G14+G147+G152+G182+G262+G409+G413+G576+G638+G642+G671+G684+G688)</f>
        <v>94827.299999999988</v>
      </c>
      <c r="H709" s="292">
        <f t="shared" si="22"/>
        <v>20.777203014806943</v>
      </c>
      <c r="I709" s="293">
        <f t="shared" si="23"/>
        <v>-361573.39999999997</v>
      </c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G709" s="36"/>
      <c r="AH709" s="36"/>
      <c r="AI709" s="36"/>
      <c r="AJ709" s="36"/>
      <c r="AK709" s="36"/>
      <c r="AL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G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BX709" s="36"/>
      <c r="BY709" s="36"/>
      <c r="BZ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K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B709" s="36"/>
      <c r="DC709" s="36"/>
      <c r="DD709" s="36"/>
      <c r="DE709" s="36"/>
      <c r="DF709" s="36"/>
      <c r="DG709" s="36"/>
      <c r="DH709" s="36"/>
      <c r="DI709" s="36"/>
      <c r="DJ709" s="36"/>
      <c r="DK709" s="36"/>
      <c r="DL709" s="36"/>
      <c r="DM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K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6"/>
      <c r="FN709" s="36"/>
      <c r="FO709" s="36"/>
      <c r="FP709" s="36"/>
      <c r="FQ709" s="36"/>
      <c r="FR709" s="36"/>
      <c r="FS709" s="36"/>
    </row>
    <row r="713" spans="1:175">
      <c r="F713" s="200"/>
    </row>
  </sheetData>
  <mergeCells count="9">
    <mergeCell ref="A709:E709"/>
    <mergeCell ref="A8:F8"/>
    <mergeCell ref="A9:I9"/>
    <mergeCell ref="A10:I10"/>
    <mergeCell ref="A11:I11"/>
    <mergeCell ref="A1:I1"/>
    <mergeCell ref="A2:I2"/>
    <mergeCell ref="A3:I3"/>
    <mergeCell ref="A4:I4"/>
  </mergeCells>
  <phoneticPr fontId="2" type="noConversion"/>
  <pageMargins left="0.75" right="0.26" top="0.56999999999999995" bottom="0.52" header="0.5" footer="0.21"/>
  <pageSetup paperSize="9" scale="55" fitToHeight="30" orientation="portrait" r:id="rId1"/>
  <headerFooter alignWithMargins="0">
    <oddFooter>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L1040"/>
  <sheetViews>
    <sheetView workbookViewId="0">
      <selection activeCell="H981" sqref="H956:H981"/>
    </sheetView>
  </sheetViews>
  <sheetFormatPr defaultRowHeight="15.75"/>
  <cols>
    <col min="1" max="1" width="57.85546875" style="81" customWidth="1"/>
    <col min="2" max="2" width="7.42578125" style="102" hidden="1" customWidth="1"/>
    <col min="3" max="3" width="6.28515625" style="161" customWidth="1"/>
    <col min="4" max="4" width="3.140625" style="162" customWidth="1"/>
    <col min="5" max="5" width="4.42578125" style="162" customWidth="1"/>
    <col min="6" max="6" width="14.42578125" style="163" customWidth="1"/>
    <col min="7" max="7" width="5.140625" style="163" customWidth="1"/>
    <col min="8" max="8" width="22.28515625" style="215" customWidth="1"/>
    <col min="9" max="9" width="23.140625" style="103" customWidth="1"/>
    <col min="10" max="10" width="21.28515625" style="103" customWidth="1"/>
    <col min="11" max="11" width="20.85546875" style="103" customWidth="1"/>
    <col min="12" max="12" width="9.140625" customWidth="1"/>
    <col min="195" max="16384" width="9.140625" style="102"/>
  </cols>
  <sheetData>
    <row r="1" spans="1:194" s="261" customFormat="1" ht="12.75" customHeight="1">
      <c r="A1" s="258"/>
      <c r="B1" s="258"/>
      <c r="C1" s="259"/>
      <c r="D1" s="258"/>
      <c r="E1" s="258"/>
      <c r="F1" s="258"/>
      <c r="G1" s="258"/>
      <c r="H1" s="260"/>
      <c r="I1" s="260"/>
      <c r="J1" s="277" t="s">
        <v>1060</v>
      </c>
      <c r="K1" s="277"/>
    </row>
    <row r="2" spans="1:194" s="261" customFormat="1" ht="21.75" customHeight="1">
      <c r="A2" s="258"/>
      <c r="B2" s="258"/>
      <c r="C2" s="259"/>
      <c r="D2" s="258"/>
      <c r="E2" s="258"/>
      <c r="F2" s="258"/>
      <c r="G2" s="258"/>
      <c r="H2" s="277" t="s">
        <v>1066</v>
      </c>
      <c r="I2" s="278"/>
      <c r="J2" s="278"/>
      <c r="K2" s="278"/>
    </row>
    <row r="3" spans="1:194" s="261" customFormat="1" ht="12.75" customHeight="1">
      <c r="A3" s="258"/>
      <c r="B3" s="258"/>
      <c r="C3" s="259"/>
      <c r="D3" s="258"/>
      <c r="E3" s="258"/>
      <c r="F3" s="258"/>
      <c r="G3" s="258"/>
      <c r="H3" s="277" t="s">
        <v>1061</v>
      </c>
      <c r="I3" s="277"/>
      <c r="J3" s="277"/>
      <c r="K3" s="277"/>
    </row>
    <row r="4" spans="1:194" s="261" customFormat="1" ht="12.75" customHeight="1">
      <c r="A4" s="258"/>
      <c r="B4" s="258"/>
      <c r="C4" s="259"/>
      <c r="D4" s="258"/>
      <c r="E4" s="258"/>
      <c r="F4" s="258"/>
      <c r="G4" s="258"/>
      <c r="H4" s="277" t="s">
        <v>1067</v>
      </c>
      <c r="I4" s="277"/>
      <c r="J4" s="277"/>
      <c r="K4" s="277"/>
    </row>
    <row r="5" spans="1:194" s="261" customFormat="1" ht="12.75" customHeight="1">
      <c r="A5" s="279"/>
      <c r="B5" s="279"/>
      <c r="C5" s="279"/>
      <c r="D5" s="279"/>
      <c r="E5" s="279"/>
      <c r="F5" s="279"/>
      <c r="G5" s="279"/>
      <c r="H5" s="279"/>
      <c r="I5" s="260"/>
      <c r="J5" s="262"/>
      <c r="K5" s="263"/>
    </row>
    <row r="6" spans="1:194" s="261" customFormat="1" ht="12.75" customHeight="1">
      <c r="A6" s="264"/>
      <c r="B6" s="264"/>
      <c r="C6" s="259"/>
      <c r="D6" s="264"/>
      <c r="E6" s="264"/>
      <c r="F6" s="264"/>
      <c r="G6" s="264"/>
      <c r="H6" s="260"/>
      <c r="I6" s="260"/>
      <c r="J6" s="262"/>
      <c r="K6" s="263"/>
    </row>
    <row r="7" spans="1:194" s="261" customFormat="1" ht="14.25" customHeight="1">
      <c r="A7" s="285" t="s">
        <v>1062</v>
      </c>
      <c r="B7" s="285"/>
      <c r="C7" s="286"/>
      <c r="D7" s="286"/>
      <c r="E7" s="286"/>
      <c r="F7" s="286"/>
      <c r="G7" s="286"/>
      <c r="H7" s="286"/>
      <c r="I7" s="286"/>
      <c r="J7" s="286"/>
      <c r="K7" s="286"/>
    </row>
    <row r="8" spans="1:194" s="261" customFormat="1" ht="15.75" customHeight="1">
      <c r="A8" s="285" t="s">
        <v>1068</v>
      </c>
      <c r="B8" s="285"/>
      <c r="C8" s="286"/>
      <c r="D8" s="286"/>
      <c r="E8" s="286"/>
      <c r="F8" s="286"/>
      <c r="G8" s="286"/>
      <c r="H8" s="286"/>
      <c r="I8" s="286"/>
      <c r="J8" s="286"/>
      <c r="K8" s="286"/>
    </row>
    <row r="9" spans="1:194" s="261" customFormat="1" ht="15.75" customHeight="1">
      <c r="A9" s="264"/>
      <c r="B9" s="264"/>
      <c r="C9" s="259"/>
      <c r="D9" s="264"/>
      <c r="E9" s="264"/>
      <c r="F9" s="264"/>
      <c r="G9" s="264"/>
      <c r="H9" s="260"/>
      <c r="I9" s="265"/>
      <c r="J9" s="262"/>
      <c r="K9" s="265" t="s">
        <v>331</v>
      </c>
    </row>
    <row r="10" spans="1:194" s="62" customFormat="1" ht="68.25" customHeight="1">
      <c r="A10" s="266" t="s">
        <v>209</v>
      </c>
      <c r="B10" s="266"/>
      <c r="C10" s="267" t="s">
        <v>334</v>
      </c>
      <c r="D10" s="268" t="s">
        <v>205</v>
      </c>
      <c r="E10" s="268" t="s">
        <v>335</v>
      </c>
      <c r="F10" s="268" t="s">
        <v>207</v>
      </c>
      <c r="G10" s="268" t="s">
        <v>208</v>
      </c>
      <c r="H10" s="269" t="s">
        <v>1069</v>
      </c>
      <c r="I10" s="269" t="s">
        <v>1063</v>
      </c>
      <c r="J10" s="270" t="s">
        <v>1064</v>
      </c>
      <c r="K10" s="271" t="s">
        <v>1065</v>
      </c>
    </row>
    <row r="11" spans="1:194" s="195" customFormat="1" ht="17.25" hidden="1" customHeight="1">
      <c r="A11" s="65"/>
      <c r="B11" s="283" t="s">
        <v>645</v>
      </c>
      <c r="C11" s="284"/>
      <c r="D11" s="284"/>
      <c r="E11" s="284"/>
      <c r="F11" s="284"/>
      <c r="G11" s="284"/>
      <c r="H11" s="284"/>
      <c r="I11" s="103"/>
      <c r="J11" s="103"/>
      <c r="K11" s="103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</row>
    <row r="12" spans="1:194" s="195" customFormat="1" ht="14.25" hidden="1" customHeight="1">
      <c r="A12" s="65"/>
      <c r="B12" s="193"/>
      <c r="C12" s="194"/>
      <c r="D12" s="194"/>
      <c r="E12" s="194"/>
      <c r="F12" s="104"/>
      <c r="G12" s="194"/>
      <c r="H12" s="213" t="s">
        <v>602</v>
      </c>
      <c r="I12" s="103"/>
      <c r="J12" s="103"/>
      <c r="K12" s="103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</row>
    <row r="13" spans="1:194" ht="17.25" hidden="1" customHeight="1">
      <c r="A13" s="66"/>
      <c r="B13" s="101"/>
      <c r="C13" s="100"/>
      <c r="D13" s="100"/>
      <c r="E13" s="100"/>
      <c r="F13" s="104"/>
      <c r="G13" s="100"/>
      <c r="H13" s="213"/>
    </row>
    <row r="14" spans="1:194" ht="16.5" hidden="1">
      <c r="A14" s="282" t="s">
        <v>204</v>
      </c>
      <c r="B14" s="282"/>
      <c r="C14" s="282"/>
      <c r="D14" s="282"/>
      <c r="E14" s="282"/>
      <c r="F14" s="282"/>
      <c r="G14" s="282"/>
      <c r="H14" s="282"/>
    </row>
    <row r="15" spans="1:194" ht="16.5" hidden="1">
      <c r="A15" s="67"/>
      <c r="B15" s="105"/>
      <c r="C15" s="106"/>
      <c r="D15" s="107"/>
      <c r="E15" s="107"/>
      <c r="F15" s="108"/>
      <c r="G15" s="108"/>
      <c r="H15" s="214" t="s">
        <v>331</v>
      </c>
    </row>
    <row r="16" spans="1:194" ht="31.5">
      <c r="A16" s="69" t="s">
        <v>823</v>
      </c>
      <c r="B16" s="109"/>
      <c r="C16" s="110">
        <v>922</v>
      </c>
      <c r="D16" s="111"/>
      <c r="E16" s="111"/>
      <c r="F16" s="112"/>
      <c r="G16" s="112"/>
      <c r="H16" s="113">
        <f t="shared" ref="H16" si="0">SUM(H17+H132+H137+H164+H234+H356+H360+H463+H492+H496+H524)</f>
        <v>433810.7</v>
      </c>
      <c r="I16" s="113">
        <f t="shared" ref="I16" si="1">SUM(I17+I132+I137+I164+I234+I356+I360+I463+I492+I496+I524)</f>
        <v>78670.199999999983</v>
      </c>
      <c r="J16" s="113">
        <f>SUM(I16/H16*100)</f>
        <v>18.134684091471229</v>
      </c>
      <c r="K16" s="113">
        <f>SUM(I16-H16)</f>
        <v>-355140.5</v>
      </c>
    </row>
    <row r="17" spans="1:11">
      <c r="A17" s="74" t="s">
        <v>333</v>
      </c>
      <c r="B17" s="114"/>
      <c r="C17" s="90">
        <v>922</v>
      </c>
      <c r="D17" s="115" t="s">
        <v>210</v>
      </c>
      <c r="E17" s="115"/>
      <c r="F17" s="116"/>
      <c r="G17" s="116"/>
      <c r="H17" s="97">
        <f t="shared" ref="H17" si="2">SUM(H18+H22+H28+H52+H63+H66+H69+H59)</f>
        <v>52592.599999999991</v>
      </c>
      <c r="I17" s="97">
        <f t="shared" ref="I17" si="3">SUM(I18+I22+I28+I52+I63+I66+I69+I59)</f>
        <v>8858.3000000000011</v>
      </c>
      <c r="J17" s="113">
        <f t="shared" ref="J17:J80" si="4">SUM(I17/H17*100)</f>
        <v>16.843244106585342</v>
      </c>
      <c r="K17" s="113">
        <f t="shared" ref="K17:K80" si="5">SUM(I17-H17)</f>
        <v>-43734.299999999988</v>
      </c>
    </row>
    <row r="18" spans="1:11" ht="31.5">
      <c r="A18" s="76" t="s">
        <v>23</v>
      </c>
      <c r="B18" s="117"/>
      <c r="C18" s="90">
        <v>922</v>
      </c>
      <c r="D18" s="115" t="s">
        <v>210</v>
      </c>
      <c r="E18" s="115" t="s">
        <v>211</v>
      </c>
      <c r="F18" s="116"/>
      <c r="G18" s="116"/>
      <c r="H18" s="88">
        <f t="shared" ref="H18:I18" si="6">SUM(H19)</f>
        <v>2763.6</v>
      </c>
      <c r="I18" s="88">
        <f t="shared" si="6"/>
        <v>565</v>
      </c>
      <c r="J18" s="113">
        <f t="shared" si="4"/>
        <v>20.444347951946735</v>
      </c>
      <c r="K18" s="113">
        <f t="shared" si="5"/>
        <v>-2198.6</v>
      </c>
    </row>
    <row r="19" spans="1:11" ht="47.25">
      <c r="A19" s="76" t="s">
        <v>1039</v>
      </c>
      <c r="B19" s="89"/>
      <c r="C19" s="90">
        <v>922</v>
      </c>
      <c r="D19" s="115" t="s">
        <v>210</v>
      </c>
      <c r="E19" s="115" t="s">
        <v>211</v>
      </c>
      <c r="F19" s="91" t="s">
        <v>33</v>
      </c>
      <c r="G19" s="116"/>
      <c r="H19" s="88">
        <f t="shared" ref="H19" si="7">SUM(H20:H21)</f>
        <v>2763.6</v>
      </c>
      <c r="I19" s="88">
        <f t="shared" ref="I19" si="8">SUM(I20:I21)</f>
        <v>565</v>
      </c>
      <c r="J19" s="113">
        <f t="shared" si="4"/>
        <v>20.444347951946735</v>
      </c>
      <c r="K19" s="113">
        <f t="shared" si="5"/>
        <v>-2198.6</v>
      </c>
    </row>
    <row r="20" spans="1:11" ht="63">
      <c r="A20" s="76" t="s">
        <v>436</v>
      </c>
      <c r="B20" s="89"/>
      <c r="C20" s="90">
        <v>922</v>
      </c>
      <c r="D20" s="115" t="s">
        <v>210</v>
      </c>
      <c r="E20" s="91" t="s">
        <v>211</v>
      </c>
      <c r="F20" s="91" t="s">
        <v>33</v>
      </c>
      <c r="G20" s="91" t="s">
        <v>343</v>
      </c>
      <c r="H20" s="88">
        <v>2763.6</v>
      </c>
      <c r="I20" s="88">
        <v>565</v>
      </c>
      <c r="J20" s="113">
        <f t="shared" si="4"/>
        <v>20.444347951946735</v>
      </c>
      <c r="K20" s="113">
        <f t="shared" si="5"/>
        <v>-2198.6</v>
      </c>
    </row>
    <row r="21" spans="1:11" ht="15.75" hidden="1" customHeight="1">
      <c r="A21" s="76" t="s">
        <v>437</v>
      </c>
      <c r="B21" s="89"/>
      <c r="C21" s="90">
        <v>922</v>
      </c>
      <c r="D21" s="115" t="s">
        <v>210</v>
      </c>
      <c r="E21" s="91" t="s">
        <v>211</v>
      </c>
      <c r="F21" s="91" t="s">
        <v>33</v>
      </c>
      <c r="G21" s="91" t="s">
        <v>438</v>
      </c>
      <c r="H21" s="88"/>
      <c r="I21" s="88"/>
      <c r="J21" s="113" t="e">
        <f t="shared" si="4"/>
        <v>#DIV/0!</v>
      </c>
      <c r="K21" s="113">
        <f t="shared" si="5"/>
        <v>0</v>
      </c>
    </row>
    <row r="22" spans="1:11" ht="63">
      <c r="A22" s="76" t="s">
        <v>19</v>
      </c>
      <c r="B22" s="89"/>
      <c r="C22" s="90">
        <v>922</v>
      </c>
      <c r="D22" s="115" t="s">
        <v>210</v>
      </c>
      <c r="E22" s="115" t="s">
        <v>212</v>
      </c>
      <c r="F22" s="115"/>
      <c r="G22" s="115"/>
      <c r="H22" s="88">
        <f t="shared" ref="H22" si="9">SUM(H23+H25)</f>
        <v>114</v>
      </c>
      <c r="I22" s="88">
        <f t="shared" ref="I22" si="10">SUM(I23+I25)</f>
        <v>7.4</v>
      </c>
      <c r="J22" s="113">
        <f t="shared" si="4"/>
        <v>6.4912280701754392</v>
      </c>
      <c r="K22" s="113">
        <f t="shared" si="5"/>
        <v>-106.6</v>
      </c>
    </row>
    <row r="23" spans="1:11" ht="47.25">
      <c r="A23" s="75" t="s">
        <v>935</v>
      </c>
      <c r="B23" s="118"/>
      <c r="C23" s="90">
        <v>922</v>
      </c>
      <c r="D23" s="115" t="s">
        <v>210</v>
      </c>
      <c r="E23" s="115" t="s">
        <v>212</v>
      </c>
      <c r="F23" s="115" t="s">
        <v>2</v>
      </c>
      <c r="G23" s="115"/>
      <c r="H23" s="88">
        <f t="shared" ref="H23:I23" si="11">SUM(H24)</f>
        <v>7</v>
      </c>
      <c r="I23" s="88">
        <f t="shared" si="11"/>
        <v>0</v>
      </c>
      <c r="J23" s="113">
        <f t="shared" si="4"/>
        <v>0</v>
      </c>
      <c r="K23" s="113">
        <f t="shared" si="5"/>
        <v>-7</v>
      </c>
    </row>
    <row r="24" spans="1:11" ht="63">
      <c r="A24" s="76" t="s">
        <v>436</v>
      </c>
      <c r="B24" s="118"/>
      <c r="C24" s="90">
        <v>922</v>
      </c>
      <c r="D24" s="115" t="s">
        <v>210</v>
      </c>
      <c r="E24" s="115" t="s">
        <v>212</v>
      </c>
      <c r="F24" s="115" t="s">
        <v>2</v>
      </c>
      <c r="G24" s="115" t="s">
        <v>343</v>
      </c>
      <c r="H24" s="88">
        <v>7</v>
      </c>
      <c r="I24" s="88">
        <v>0</v>
      </c>
      <c r="J24" s="113">
        <f t="shared" si="4"/>
        <v>0</v>
      </c>
      <c r="K24" s="113">
        <f t="shared" si="5"/>
        <v>-7</v>
      </c>
    </row>
    <row r="25" spans="1:11" ht="47.25">
      <c r="A25" s="75" t="s">
        <v>936</v>
      </c>
      <c r="B25" s="118"/>
      <c r="C25" s="90">
        <v>922</v>
      </c>
      <c r="D25" s="115" t="s">
        <v>210</v>
      </c>
      <c r="E25" s="115" t="s">
        <v>212</v>
      </c>
      <c r="F25" s="115" t="s">
        <v>3</v>
      </c>
      <c r="G25" s="115"/>
      <c r="H25" s="88">
        <f t="shared" ref="H25" si="12">SUM(H26+H27)</f>
        <v>107</v>
      </c>
      <c r="I25" s="88">
        <f t="shared" ref="I25" si="13">SUM(I26+I27)</f>
        <v>7.4</v>
      </c>
      <c r="J25" s="113">
        <f t="shared" si="4"/>
        <v>6.9158878504672892</v>
      </c>
      <c r="K25" s="113">
        <f t="shared" si="5"/>
        <v>-99.6</v>
      </c>
    </row>
    <row r="26" spans="1:11" ht="63">
      <c r="A26" s="76" t="s">
        <v>436</v>
      </c>
      <c r="B26" s="118"/>
      <c r="C26" s="90">
        <v>922</v>
      </c>
      <c r="D26" s="115" t="s">
        <v>210</v>
      </c>
      <c r="E26" s="115" t="s">
        <v>212</v>
      </c>
      <c r="F26" s="115" t="s">
        <v>3</v>
      </c>
      <c r="G26" s="115" t="s">
        <v>343</v>
      </c>
      <c r="H26" s="88">
        <v>80</v>
      </c>
      <c r="I26" s="88">
        <v>0</v>
      </c>
      <c r="J26" s="113">
        <f t="shared" si="4"/>
        <v>0</v>
      </c>
      <c r="K26" s="113">
        <f t="shared" si="5"/>
        <v>-80</v>
      </c>
    </row>
    <row r="27" spans="1:11" ht="15.75" customHeight="1">
      <c r="A27" s="76" t="s">
        <v>437</v>
      </c>
      <c r="B27" s="118"/>
      <c r="C27" s="90">
        <v>922</v>
      </c>
      <c r="D27" s="115" t="s">
        <v>210</v>
      </c>
      <c r="E27" s="115" t="s">
        <v>212</v>
      </c>
      <c r="F27" s="115" t="s">
        <v>3</v>
      </c>
      <c r="G27" s="115" t="s">
        <v>438</v>
      </c>
      <c r="H27" s="220">
        <v>27</v>
      </c>
      <c r="I27" s="220">
        <v>7.4</v>
      </c>
      <c r="J27" s="113">
        <f t="shared" si="4"/>
        <v>27.407407407407408</v>
      </c>
      <c r="K27" s="113">
        <f t="shared" si="5"/>
        <v>-19.600000000000001</v>
      </c>
    </row>
    <row r="28" spans="1:11" ht="47.25">
      <c r="A28" s="76" t="s">
        <v>48</v>
      </c>
      <c r="B28" s="89"/>
      <c r="C28" s="90">
        <v>922</v>
      </c>
      <c r="D28" s="115" t="s">
        <v>210</v>
      </c>
      <c r="E28" s="115" t="s">
        <v>213</v>
      </c>
      <c r="F28" s="115"/>
      <c r="G28" s="115"/>
      <c r="H28" s="88">
        <f t="shared" ref="H28" si="14">SUM(H29+H34+H40+H42+H46+H38)</f>
        <v>45994.899999999994</v>
      </c>
      <c r="I28" s="88">
        <f t="shared" ref="I28" si="15">SUM(I29+I34+I40+I42+I46+I38)</f>
        <v>7971.2</v>
      </c>
      <c r="J28" s="113">
        <f t="shared" si="4"/>
        <v>17.330617090155652</v>
      </c>
      <c r="K28" s="113">
        <f t="shared" si="5"/>
        <v>-38023.699999999997</v>
      </c>
    </row>
    <row r="29" spans="1:11" ht="47.25">
      <c r="A29" s="76" t="s">
        <v>937</v>
      </c>
      <c r="B29" s="89"/>
      <c r="C29" s="90">
        <v>922</v>
      </c>
      <c r="D29" s="115" t="s">
        <v>210</v>
      </c>
      <c r="E29" s="115" t="s">
        <v>213</v>
      </c>
      <c r="F29" s="115" t="s">
        <v>284</v>
      </c>
      <c r="G29" s="115"/>
      <c r="H29" s="88">
        <f t="shared" ref="H29" si="16">SUM(H30:H33)</f>
        <v>45994.899999999994</v>
      </c>
      <c r="I29" s="88">
        <f t="shared" ref="I29" si="17">SUM(I30:I33)</f>
        <v>7971.2</v>
      </c>
      <c r="J29" s="113">
        <f t="shared" si="4"/>
        <v>17.330617090155652</v>
      </c>
      <c r="K29" s="113">
        <f t="shared" si="5"/>
        <v>-38023.699999999997</v>
      </c>
    </row>
    <row r="30" spans="1:11" ht="63">
      <c r="A30" s="76" t="s">
        <v>436</v>
      </c>
      <c r="B30" s="89"/>
      <c r="C30" s="90">
        <v>922</v>
      </c>
      <c r="D30" s="115" t="s">
        <v>210</v>
      </c>
      <c r="E30" s="115" t="s">
        <v>213</v>
      </c>
      <c r="F30" s="115" t="s">
        <v>284</v>
      </c>
      <c r="G30" s="115" t="s">
        <v>343</v>
      </c>
      <c r="H30" s="88">
        <v>39297.1</v>
      </c>
      <c r="I30" s="88">
        <v>5948.5</v>
      </c>
      <c r="J30" s="113">
        <f t="shared" si="4"/>
        <v>15.137249313562579</v>
      </c>
      <c r="K30" s="113">
        <f t="shared" si="5"/>
        <v>-33348.6</v>
      </c>
    </row>
    <row r="31" spans="1:11">
      <c r="A31" s="76" t="s">
        <v>437</v>
      </c>
      <c r="B31" s="89"/>
      <c r="C31" s="90">
        <v>922</v>
      </c>
      <c r="D31" s="115" t="s">
        <v>210</v>
      </c>
      <c r="E31" s="115" t="s">
        <v>213</v>
      </c>
      <c r="F31" s="115" t="s">
        <v>284</v>
      </c>
      <c r="G31" s="115" t="s">
        <v>438</v>
      </c>
      <c r="H31" s="88">
        <v>6542.1</v>
      </c>
      <c r="I31" s="88">
        <v>1970</v>
      </c>
      <c r="J31" s="113">
        <f t="shared" si="4"/>
        <v>30.11265495788814</v>
      </c>
      <c r="K31" s="113">
        <f t="shared" si="5"/>
        <v>-4572.1000000000004</v>
      </c>
    </row>
    <row r="32" spans="1:11" ht="15.75" hidden="1" customHeight="1">
      <c r="A32" s="76" t="s">
        <v>440</v>
      </c>
      <c r="B32" s="89"/>
      <c r="C32" s="90">
        <v>922</v>
      </c>
      <c r="D32" s="115" t="s">
        <v>210</v>
      </c>
      <c r="E32" s="115" t="s">
        <v>213</v>
      </c>
      <c r="F32" s="115" t="s">
        <v>284</v>
      </c>
      <c r="G32" s="115" t="s">
        <v>241</v>
      </c>
      <c r="H32" s="88">
        <v>0</v>
      </c>
      <c r="I32" s="88">
        <v>0</v>
      </c>
      <c r="J32" s="113" t="e">
        <f t="shared" si="4"/>
        <v>#DIV/0!</v>
      </c>
      <c r="K32" s="113">
        <f t="shared" si="5"/>
        <v>0</v>
      </c>
    </row>
    <row r="33" spans="1:11">
      <c r="A33" s="76" t="s">
        <v>439</v>
      </c>
      <c r="B33" s="89"/>
      <c r="C33" s="90">
        <v>922</v>
      </c>
      <c r="D33" s="115" t="s">
        <v>210</v>
      </c>
      <c r="E33" s="115" t="s">
        <v>213</v>
      </c>
      <c r="F33" s="115" t="s">
        <v>284</v>
      </c>
      <c r="G33" s="115" t="s">
        <v>344</v>
      </c>
      <c r="H33" s="88">
        <v>155.69999999999999</v>
      </c>
      <c r="I33" s="88">
        <v>52.7</v>
      </c>
      <c r="J33" s="113">
        <f t="shared" si="4"/>
        <v>33.847141939627498</v>
      </c>
      <c r="K33" s="113">
        <f t="shared" si="5"/>
        <v>-102.99999999999999</v>
      </c>
    </row>
    <row r="34" spans="1:11" ht="204.75" hidden="1" customHeight="1">
      <c r="A34" s="76" t="s">
        <v>652</v>
      </c>
      <c r="B34" s="89"/>
      <c r="C34" s="90">
        <v>922</v>
      </c>
      <c r="D34" s="115" t="s">
        <v>210</v>
      </c>
      <c r="E34" s="115" t="s">
        <v>213</v>
      </c>
      <c r="F34" s="115" t="s">
        <v>20</v>
      </c>
      <c r="G34" s="115"/>
      <c r="H34" s="88">
        <f t="shared" ref="H34" si="18">SUM(H35:H37)</f>
        <v>0</v>
      </c>
      <c r="I34" s="88">
        <f t="shared" ref="I34" si="19">SUM(I35:I37)</f>
        <v>0</v>
      </c>
      <c r="J34" s="113" t="e">
        <f t="shared" si="4"/>
        <v>#DIV/0!</v>
      </c>
      <c r="K34" s="113">
        <f t="shared" si="5"/>
        <v>0</v>
      </c>
    </row>
    <row r="35" spans="1:11" ht="63" hidden="1" customHeight="1">
      <c r="A35" s="76" t="s">
        <v>436</v>
      </c>
      <c r="B35" s="89"/>
      <c r="C35" s="90">
        <v>922</v>
      </c>
      <c r="D35" s="115" t="s">
        <v>210</v>
      </c>
      <c r="E35" s="115" t="s">
        <v>213</v>
      </c>
      <c r="F35" s="115" t="s">
        <v>20</v>
      </c>
      <c r="G35" s="115" t="s">
        <v>343</v>
      </c>
      <c r="H35" s="219"/>
      <c r="I35" s="219"/>
      <c r="J35" s="113" t="e">
        <f t="shared" si="4"/>
        <v>#DIV/0!</v>
      </c>
      <c r="K35" s="113">
        <f t="shared" si="5"/>
        <v>0</v>
      </c>
    </row>
    <row r="36" spans="1:11" ht="15.75" hidden="1" customHeight="1">
      <c r="A36" s="76" t="s">
        <v>437</v>
      </c>
      <c r="B36" s="89"/>
      <c r="C36" s="90">
        <v>922</v>
      </c>
      <c r="D36" s="115" t="s">
        <v>210</v>
      </c>
      <c r="E36" s="115" t="s">
        <v>213</v>
      </c>
      <c r="F36" s="115" t="s">
        <v>427</v>
      </c>
      <c r="G36" s="115" t="s">
        <v>438</v>
      </c>
      <c r="H36" s="219"/>
      <c r="I36" s="219"/>
      <c r="J36" s="113" t="e">
        <f t="shared" si="4"/>
        <v>#DIV/0!</v>
      </c>
      <c r="K36" s="113">
        <f t="shared" si="5"/>
        <v>0</v>
      </c>
    </row>
    <row r="37" spans="1:11" ht="15.75" hidden="1" customHeight="1">
      <c r="A37" s="76" t="s">
        <v>439</v>
      </c>
      <c r="B37" s="89"/>
      <c r="C37" s="90">
        <v>922</v>
      </c>
      <c r="D37" s="115" t="s">
        <v>210</v>
      </c>
      <c r="E37" s="115" t="s">
        <v>213</v>
      </c>
      <c r="F37" s="115" t="s">
        <v>427</v>
      </c>
      <c r="G37" s="115" t="s">
        <v>344</v>
      </c>
      <c r="H37" s="219"/>
      <c r="I37" s="219"/>
      <c r="J37" s="113" t="e">
        <f t="shared" si="4"/>
        <v>#DIV/0!</v>
      </c>
      <c r="K37" s="113">
        <f t="shared" si="5"/>
        <v>0</v>
      </c>
    </row>
    <row r="38" spans="1:11" ht="78.75" hidden="1" customHeight="1">
      <c r="A38" s="76" t="s">
        <v>653</v>
      </c>
      <c r="B38" s="89"/>
      <c r="C38" s="90">
        <v>922</v>
      </c>
      <c r="D38" s="115" t="s">
        <v>210</v>
      </c>
      <c r="E38" s="115" t="s">
        <v>213</v>
      </c>
      <c r="F38" s="115" t="s">
        <v>363</v>
      </c>
      <c r="G38" s="115"/>
      <c r="H38" s="88">
        <f t="shared" ref="H38:I38" si="20">SUM(H39)</f>
        <v>0</v>
      </c>
      <c r="I38" s="88">
        <f t="shared" si="20"/>
        <v>0</v>
      </c>
      <c r="J38" s="113" t="e">
        <f t="shared" si="4"/>
        <v>#DIV/0!</v>
      </c>
      <c r="K38" s="113">
        <f t="shared" si="5"/>
        <v>0</v>
      </c>
    </row>
    <row r="39" spans="1:11" ht="63" hidden="1" customHeight="1">
      <c r="A39" s="76" t="s">
        <v>436</v>
      </c>
      <c r="B39" s="89"/>
      <c r="C39" s="90">
        <v>922</v>
      </c>
      <c r="D39" s="115" t="s">
        <v>364</v>
      </c>
      <c r="E39" s="115" t="s">
        <v>213</v>
      </c>
      <c r="F39" s="115" t="s">
        <v>363</v>
      </c>
      <c r="G39" s="115" t="s">
        <v>343</v>
      </c>
      <c r="H39" s="219"/>
      <c r="I39" s="219"/>
      <c r="J39" s="113" t="e">
        <f t="shared" si="4"/>
        <v>#DIV/0!</v>
      </c>
      <c r="K39" s="113">
        <f t="shared" si="5"/>
        <v>0</v>
      </c>
    </row>
    <row r="40" spans="1:11" ht="64.5" hidden="1" customHeight="1">
      <c r="A40" s="119" t="s">
        <v>654</v>
      </c>
      <c r="B40" s="120"/>
      <c r="C40" s="90">
        <v>922</v>
      </c>
      <c r="D40" s="115" t="s">
        <v>210</v>
      </c>
      <c r="E40" s="115" t="s">
        <v>213</v>
      </c>
      <c r="F40" s="115" t="s">
        <v>414</v>
      </c>
      <c r="G40" s="115"/>
      <c r="H40" s="88">
        <f t="shared" ref="H40:I40" si="21">SUM(H41)</f>
        <v>0</v>
      </c>
      <c r="I40" s="88">
        <f t="shared" si="21"/>
        <v>0</v>
      </c>
      <c r="J40" s="113" t="e">
        <f t="shared" si="4"/>
        <v>#DIV/0!</v>
      </c>
      <c r="K40" s="113">
        <f t="shared" si="5"/>
        <v>0</v>
      </c>
    </row>
    <row r="41" spans="1:11" ht="15.75" hidden="1" customHeight="1">
      <c r="A41" s="76" t="s">
        <v>437</v>
      </c>
      <c r="B41" s="89"/>
      <c r="C41" s="90">
        <v>922</v>
      </c>
      <c r="D41" s="115" t="s">
        <v>210</v>
      </c>
      <c r="E41" s="115" t="s">
        <v>213</v>
      </c>
      <c r="F41" s="115" t="s">
        <v>414</v>
      </c>
      <c r="G41" s="115" t="s">
        <v>438</v>
      </c>
      <c r="H41" s="88"/>
      <c r="I41" s="88"/>
      <c r="J41" s="113" t="e">
        <f t="shared" si="4"/>
        <v>#DIV/0!</v>
      </c>
      <c r="K41" s="113">
        <f t="shared" si="5"/>
        <v>0</v>
      </c>
    </row>
    <row r="42" spans="1:11" ht="15.75" hidden="1" customHeight="1">
      <c r="A42" s="75"/>
      <c r="B42" s="118"/>
      <c r="C42" s="90">
        <v>922</v>
      </c>
      <c r="D42" s="115" t="s">
        <v>210</v>
      </c>
      <c r="E42" s="115" t="s">
        <v>213</v>
      </c>
      <c r="F42" s="115" t="s">
        <v>119</v>
      </c>
      <c r="G42" s="115"/>
      <c r="H42" s="88">
        <f t="shared" ref="H42" si="22">SUM(H43:H45)</f>
        <v>0</v>
      </c>
      <c r="I42" s="88">
        <f t="shared" ref="I42" si="23">SUM(I43:I45)</f>
        <v>0</v>
      </c>
      <c r="J42" s="113" t="e">
        <f t="shared" si="4"/>
        <v>#DIV/0!</v>
      </c>
      <c r="K42" s="113">
        <f t="shared" si="5"/>
        <v>0</v>
      </c>
    </row>
    <row r="43" spans="1:11" ht="15.75" hidden="1" customHeight="1">
      <c r="A43" s="76"/>
      <c r="B43" s="118"/>
      <c r="C43" s="90">
        <v>922</v>
      </c>
      <c r="D43" s="115" t="s">
        <v>210</v>
      </c>
      <c r="E43" s="115" t="s">
        <v>213</v>
      </c>
      <c r="F43" s="115" t="s">
        <v>119</v>
      </c>
      <c r="G43" s="115" t="s">
        <v>343</v>
      </c>
      <c r="H43" s="88"/>
      <c r="I43" s="88"/>
      <c r="J43" s="113" t="e">
        <f t="shared" si="4"/>
        <v>#DIV/0!</v>
      </c>
      <c r="K43" s="113">
        <f t="shared" si="5"/>
        <v>0</v>
      </c>
    </row>
    <row r="44" spans="1:11" ht="15.75" hidden="1" customHeight="1">
      <c r="A44" s="75"/>
      <c r="B44" s="118"/>
      <c r="C44" s="90">
        <v>922</v>
      </c>
      <c r="D44" s="115" t="s">
        <v>210</v>
      </c>
      <c r="E44" s="115" t="s">
        <v>213</v>
      </c>
      <c r="F44" s="115" t="s">
        <v>119</v>
      </c>
      <c r="G44" s="115" t="s">
        <v>241</v>
      </c>
      <c r="H44" s="88"/>
      <c r="I44" s="88"/>
      <c r="J44" s="113" t="e">
        <f t="shared" si="4"/>
        <v>#DIV/0!</v>
      </c>
      <c r="K44" s="113">
        <f t="shared" si="5"/>
        <v>0</v>
      </c>
    </row>
    <row r="45" spans="1:11" ht="15.75" hidden="1" customHeight="1">
      <c r="A45" s="76" t="s">
        <v>439</v>
      </c>
      <c r="B45" s="89"/>
      <c r="C45" s="90">
        <v>922</v>
      </c>
      <c r="D45" s="115" t="s">
        <v>210</v>
      </c>
      <c r="E45" s="115" t="s">
        <v>213</v>
      </c>
      <c r="F45" s="115" t="s">
        <v>55</v>
      </c>
      <c r="G45" s="115" t="s">
        <v>344</v>
      </c>
      <c r="H45" s="88"/>
      <c r="I45" s="88"/>
      <c r="J45" s="113" t="e">
        <f t="shared" si="4"/>
        <v>#DIV/0!</v>
      </c>
      <c r="K45" s="113">
        <f t="shared" si="5"/>
        <v>0</v>
      </c>
    </row>
    <row r="46" spans="1:11" ht="15.75" hidden="1" customHeight="1">
      <c r="A46" s="76" t="s">
        <v>321</v>
      </c>
      <c r="B46" s="89"/>
      <c r="C46" s="90">
        <v>922</v>
      </c>
      <c r="D46" s="115" t="s">
        <v>210</v>
      </c>
      <c r="E46" s="115" t="s">
        <v>213</v>
      </c>
      <c r="F46" s="115" t="s">
        <v>322</v>
      </c>
      <c r="G46" s="115"/>
      <c r="H46" s="88">
        <f t="shared" ref="H46:I46" si="24">SUM(H47)</f>
        <v>0</v>
      </c>
      <c r="I46" s="88">
        <f t="shared" si="24"/>
        <v>0</v>
      </c>
      <c r="J46" s="113" t="e">
        <f t="shared" si="4"/>
        <v>#DIV/0!</v>
      </c>
      <c r="K46" s="113">
        <f t="shared" si="5"/>
        <v>0</v>
      </c>
    </row>
    <row r="47" spans="1:11" ht="15.75" hidden="1" customHeight="1">
      <c r="A47" s="75"/>
      <c r="B47" s="118"/>
      <c r="C47" s="90">
        <v>922</v>
      </c>
      <c r="D47" s="115" t="s">
        <v>210</v>
      </c>
      <c r="E47" s="115" t="s">
        <v>213</v>
      </c>
      <c r="F47" s="115" t="s">
        <v>379</v>
      </c>
      <c r="G47" s="115"/>
      <c r="H47" s="88">
        <f t="shared" ref="H47" si="25">SUM(H48:H51)</f>
        <v>0</v>
      </c>
      <c r="I47" s="88">
        <f t="shared" ref="I47" si="26">SUM(I48:I51)</f>
        <v>0</v>
      </c>
      <c r="J47" s="113" t="e">
        <f t="shared" si="4"/>
        <v>#DIV/0!</v>
      </c>
      <c r="K47" s="113">
        <f t="shared" si="5"/>
        <v>0</v>
      </c>
    </row>
    <row r="48" spans="1:11" ht="63" hidden="1" customHeight="1">
      <c r="A48" s="76" t="s">
        <v>436</v>
      </c>
      <c r="B48" s="89"/>
      <c r="C48" s="90">
        <v>922</v>
      </c>
      <c r="D48" s="115" t="s">
        <v>210</v>
      </c>
      <c r="E48" s="115" t="s">
        <v>213</v>
      </c>
      <c r="F48" s="115" t="s">
        <v>379</v>
      </c>
      <c r="G48" s="115" t="s">
        <v>343</v>
      </c>
      <c r="H48" s="88"/>
      <c r="I48" s="88"/>
      <c r="J48" s="113" t="e">
        <f t="shared" si="4"/>
        <v>#DIV/0!</v>
      </c>
      <c r="K48" s="113">
        <f t="shared" si="5"/>
        <v>0</v>
      </c>
    </row>
    <row r="49" spans="1:11" ht="15.75" hidden="1" customHeight="1">
      <c r="A49" s="76"/>
      <c r="B49" s="89"/>
      <c r="C49" s="90"/>
      <c r="D49" s="115"/>
      <c r="E49" s="115"/>
      <c r="F49" s="115"/>
      <c r="G49" s="115"/>
      <c r="H49" s="88"/>
      <c r="I49" s="88"/>
      <c r="J49" s="113" t="e">
        <f t="shared" si="4"/>
        <v>#DIV/0!</v>
      </c>
      <c r="K49" s="113">
        <f t="shared" si="5"/>
        <v>0</v>
      </c>
    </row>
    <row r="50" spans="1:11" ht="31.5" hidden="1" customHeight="1">
      <c r="A50" s="76" t="s">
        <v>441</v>
      </c>
      <c r="B50" s="89"/>
      <c r="C50" s="90">
        <v>922</v>
      </c>
      <c r="D50" s="115" t="s">
        <v>210</v>
      </c>
      <c r="E50" s="115" t="s">
        <v>213</v>
      </c>
      <c r="F50" s="115" t="s">
        <v>379</v>
      </c>
      <c r="G50" s="115" t="s">
        <v>438</v>
      </c>
      <c r="H50" s="88"/>
      <c r="I50" s="88"/>
      <c r="J50" s="113" t="e">
        <f t="shared" si="4"/>
        <v>#DIV/0!</v>
      </c>
      <c r="K50" s="113">
        <f t="shared" si="5"/>
        <v>0</v>
      </c>
    </row>
    <row r="51" spans="1:11" ht="15.75" hidden="1" customHeight="1">
      <c r="A51" s="76"/>
      <c r="B51" s="89"/>
      <c r="C51" s="90"/>
      <c r="D51" s="115"/>
      <c r="E51" s="115"/>
      <c r="F51" s="115"/>
      <c r="G51" s="115"/>
      <c r="H51" s="88"/>
      <c r="I51" s="88"/>
      <c r="J51" s="113" t="e">
        <f t="shared" si="4"/>
        <v>#DIV/0!</v>
      </c>
      <c r="K51" s="113">
        <f t="shared" si="5"/>
        <v>0</v>
      </c>
    </row>
    <row r="52" spans="1:11">
      <c r="A52" s="76" t="s">
        <v>89</v>
      </c>
      <c r="B52" s="89"/>
      <c r="C52" s="90">
        <v>922</v>
      </c>
      <c r="D52" s="115" t="s">
        <v>210</v>
      </c>
      <c r="E52" s="115" t="s">
        <v>214</v>
      </c>
      <c r="F52" s="115"/>
      <c r="G52" s="115"/>
      <c r="H52" s="88">
        <f t="shared" ref="H52" si="27">SUM(H53+H55+H57)</f>
        <v>37.1</v>
      </c>
      <c r="I52" s="88">
        <f t="shared" ref="I52" si="28">SUM(I53+I55+I57)</f>
        <v>0</v>
      </c>
      <c r="J52" s="113">
        <f t="shared" si="4"/>
        <v>0</v>
      </c>
      <c r="K52" s="113">
        <f t="shared" si="5"/>
        <v>-37.1</v>
      </c>
    </row>
    <row r="53" spans="1:11" ht="47.25">
      <c r="A53" s="76" t="s">
        <v>929</v>
      </c>
      <c r="B53" s="89"/>
      <c r="C53" s="90">
        <v>922</v>
      </c>
      <c r="D53" s="115" t="s">
        <v>210</v>
      </c>
      <c r="E53" s="115" t="s">
        <v>214</v>
      </c>
      <c r="F53" s="115" t="s">
        <v>428</v>
      </c>
      <c r="G53" s="115"/>
      <c r="H53" s="88">
        <f t="shared" ref="H53:I53" si="29">SUM(H54)</f>
        <v>37.1</v>
      </c>
      <c r="I53" s="88">
        <f t="shared" si="29"/>
        <v>0</v>
      </c>
      <c r="J53" s="113">
        <f t="shared" si="4"/>
        <v>0</v>
      </c>
      <c r="K53" s="113">
        <f t="shared" si="5"/>
        <v>-37.1</v>
      </c>
    </row>
    <row r="54" spans="1:11" ht="63">
      <c r="A54" s="76" t="s">
        <v>436</v>
      </c>
      <c r="B54" s="118"/>
      <c r="C54" s="90">
        <v>922</v>
      </c>
      <c r="D54" s="115" t="s">
        <v>210</v>
      </c>
      <c r="E54" s="115" t="s">
        <v>214</v>
      </c>
      <c r="F54" s="115" t="s">
        <v>428</v>
      </c>
      <c r="G54" s="115" t="s">
        <v>343</v>
      </c>
      <c r="H54" s="88">
        <v>37.1</v>
      </c>
      <c r="I54" s="88">
        <v>0</v>
      </c>
      <c r="J54" s="113">
        <f t="shared" si="4"/>
        <v>0</v>
      </c>
      <c r="K54" s="113">
        <f t="shared" si="5"/>
        <v>-37.1</v>
      </c>
    </row>
    <row r="55" spans="1:11" ht="47.25" hidden="1" customHeight="1">
      <c r="A55" s="76" t="s">
        <v>100</v>
      </c>
      <c r="B55" s="89"/>
      <c r="C55" s="90">
        <v>922</v>
      </c>
      <c r="D55" s="115" t="s">
        <v>210</v>
      </c>
      <c r="E55" s="115" t="s">
        <v>214</v>
      </c>
      <c r="F55" s="115" t="s">
        <v>98</v>
      </c>
      <c r="G55" s="115"/>
      <c r="H55" s="88">
        <f t="shared" ref="H55:I55" si="30">SUM(H56)</f>
        <v>0</v>
      </c>
      <c r="I55" s="88">
        <f t="shared" si="30"/>
        <v>0</v>
      </c>
      <c r="J55" s="113" t="e">
        <f t="shared" si="4"/>
        <v>#DIV/0!</v>
      </c>
      <c r="K55" s="113">
        <f t="shared" si="5"/>
        <v>0</v>
      </c>
    </row>
    <row r="56" spans="1:11" ht="31.5" hidden="1" customHeight="1">
      <c r="A56" s="76" t="s">
        <v>246</v>
      </c>
      <c r="B56" s="118"/>
      <c r="C56" s="90">
        <v>922</v>
      </c>
      <c r="D56" s="115" t="s">
        <v>210</v>
      </c>
      <c r="E56" s="115" t="s">
        <v>214</v>
      </c>
      <c r="F56" s="115" t="s">
        <v>98</v>
      </c>
      <c r="G56" s="115" t="s">
        <v>438</v>
      </c>
      <c r="H56" s="88"/>
      <c r="I56" s="88"/>
      <c r="J56" s="113" t="e">
        <f t="shared" si="4"/>
        <v>#DIV/0!</v>
      </c>
      <c r="K56" s="113">
        <f t="shared" si="5"/>
        <v>0</v>
      </c>
    </row>
    <row r="57" spans="1:11" ht="47.25" hidden="1" customHeight="1">
      <c r="A57" s="76" t="s">
        <v>444</v>
      </c>
      <c r="B57" s="89"/>
      <c r="C57" s="90">
        <v>922</v>
      </c>
      <c r="D57" s="115" t="s">
        <v>210</v>
      </c>
      <c r="E57" s="115" t="s">
        <v>214</v>
      </c>
      <c r="F57" s="115" t="s">
        <v>99</v>
      </c>
      <c r="G57" s="115"/>
      <c r="H57" s="88">
        <f t="shared" ref="H57:I57" si="31">SUM(H58)</f>
        <v>0</v>
      </c>
      <c r="I57" s="88">
        <f t="shared" si="31"/>
        <v>0</v>
      </c>
      <c r="J57" s="113" t="e">
        <f t="shared" si="4"/>
        <v>#DIV/0!</v>
      </c>
      <c r="K57" s="113">
        <f t="shared" si="5"/>
        <v>0</v>
      </c>
    </row>
    <row r="58" spans="1:11" ht="31.5" hidden="1" customHeight="1">
      <c r="A58" s="76" t="s">
        <v>246</v>
      </c>
      <c r="B58" s="118"/>
      <c r="C58" s="90">
        <v>922</v>
      </c>
      <c r="D58" s="115" t="s">
        <v>210</v>
      </c>
      <c r="E58" s="115" t="s">
        <v>214</v>
      </c>
      <c r="F58" s="115" t="s">
        <v>99</v>
      </c>
      <c r="G58" s="115" t="s">
        <v>438</v>
      </c>
      <c r="H58" s="88"/>
      <c r="I58" s="88"/>
      <c r="J58" s="113" t="e">
        <f t="shared" si="4"/>
        <v>#DIV/0!</v>
      </c>
      <c r="K58" s="113">
        <f t="shared" si="5"/>
        <v>0</v>
      </c>
    </row>
    <row r="59" spans="1:11" ht="47.25" hidden="1" customHeight="1">
      <c r="A59" s="76" t="s">
        <v>433</v>
      </c>
      <c r="B59" s="89"/>
      <c r="C59" s="90">
        <v>922</v>
      </c>
      <c r="D59" s="115" t="s">
        <v>210</v>
      </c>
      <c r="E59" s="115" t="s">
        <v>434</v>
      </c>
      <c r="F59" s="115"/>
      <c r="G59" s="115"/>
      <c r="H59" s="88">
        <f t="shared" ref="H59:I59" si="32">SUM(H60)</f>
        <v>0</v>
      </c>
      <c r="I59" s="88">
        <f t="shared" si="32"/>
        <v>0</v>
      </c>
      <c r="J59" s="113" t="e">
        <f t="shared" si="4"/>
        <v>#DIV/0!</v>
      </c>
      <c r="K59" s="113">
        <f t="shared" si="5"/>
        <v>0</v>
      </c>
    </row>
    <row r="60" spans="1:11" ht="141.75" hidden="1" customHeight="1">
      <c r="A60" s="76" t="s">
        <v>655</v>
      </c>
      <c r="B60" s="89"/>
      <c r="C60" s="90">
        <v>922</v>
      </c>
      <c r="D60" s="115" t="s">
        <v>210</v>
      </c>
      <c r="E60" s="115" t="s">
        <v>434</v>
      </c>
      <c r="F60" s="115" t="s">
        <v>109</v>
      </c>
      <c r="G60" s="115"/>
      <c r="H60" s="88">
        <f t="shared" ref="H60" si="33">SUM(H61+H62)</f>
        <v>0</v>
      </c>
      <c r="I60" s="88">
        <f t="shared" ref="I60" si="34">SUM(I61+I62)</f>
        <v>0</v>
      </c>
      <c r="J60" s="113" t="e">
        <f t="shared" si="4"/>
        <v>#DIV/0!</v>
      </c>
      <c r="K60" s="113">
        <f t="shared" si="5"/>
        <v>0</v>
      </c>
    </row>
    <row r="61" spans="1:11" ht="63" hidden="1" customHeight="1">
      <c r="A61" s="76" t="s">
        <v>436</v>
      </c>
      <c r="B61" s="89"/>
      <c r="C61" s="90">
        <v>922</v>
      </c>
      <c r="D61" s="115" t="s">
        <v>210</v>
      </c>
      <c r="E61" s="115" t="s">
        <v>434</v>
      </c>
      <c r="F61" s="115" t="s">
        <v>109</v>
      </c>
      <c r="G61" s="115" t="s">
        <v>343</v>
      </c>
      <c r="H61" s="88"/>
      <c r="I61" s="88"/>
      <c r="J61" s="113" t="e">
        <f t="shared" si="4"/>
        <v>#DIV/0!</v>
      </c>
      <c r="K61" s="113">
        <f t="shared" si="5"/>
        <v>0</v>
      </c>
    </row>
    <row r="62" spans="1:11" ht="31.5" hidden="1" customHeight="1">
      <c r="A62" s="76" t="s">
        <v>441</v>
      </c>
      <c r="B62" s="89"/>
      <c r="C62" s="90">
        <v>922</v>
      </c>
      <c r="D62" s="115" t="s">
        <v>210</v>
      </c>
      <c r="E62" s="115" t="s">
        <v>434</v>
      </c>
      <c r="F62" s="115" t="s">
        <v>109</v>
      </c>
      <c r="G62" s="115" t="s">
        <v>438</v>
      </c>
      <c r="H62" s="88"/>
      <c r="I62" s="88"/>
      <c r="J62" s="113" t="e">
        <f t="shared" si="4"/>
        <v>#DIV/0!</v>
      </c>
      <c r="K62" s="113">
        <f t="shared" si="5"/>
        <v>0</v>
      </c>
    </row>
    <row r="63" spans="1:11" hidden="1">
      <c r="A63" s="75" t="s">
        <v>345</v>
      </c>
      <c r="B63" s="118"/>
      <c r="C63" s="90">
        <v>922</v>
      </c>
      <c r="D63" s="115" t="s">
        <v>210</v>
      </c>
      <c r="E63" s="115" t="s">
        <v>215</v>
      </c>
      <c r="F63" s="115"/>
      <c r="G63" s="115"/>
      <c r="H63" s="88">
        <f t="shared" ref="H63:I64" si="35">SUM(H64)</f>
        <v>0</v>
      </c>
      <c r="I63" s="88">
        <f t="shared" si="35"/>
        <v>0</v>
      </c>
      <c r="J63" s="113" t="e">
        <f t="shared" si="4"/>
        <v>#DIV/0!</v>
      </c>
      <c r="K63" s="113">
        <f t="shared" si="5"/>
        <v>0</v>
      </c>
    </row>
    <row r="64" spans="1:11" ht="94.5" hidden="1">
      <c r="A64" s="75" t="s">
        <v>646</v>
      </c>
      <c r="B64" s="118"/>
      <c r="C64" s="90">
        <v>922</v>
      </c>
      <c r="D64" s="115" t="s">
        <v>210</v>
      </c>
      <c r="E64" s="115" t="s">
        <v>215</v>
      </c>
      <c r="F64" s="115" t="s">
        <v>647</v>
      </c>
      <c r="G64" s="115"/>
      <c r="H64" s="88">
        <f t="shared" si="35"/>
        <v>0</v>
      </c>
      <c r="I64" s="88">
        <f t="shared" si="35"/>
        <v>0</v>
      </c>
      <c r="J64" s="113" t="e">
        <f t="shared" si="4"/>
        <v>#DIV/0!</v>
      </c>
      <c r="K64" s="113">
        <f t="shared" si="5"/>
        <v>0</v>
      </c>
    </row>
    <row r="65" spans="1:11" hidden="1">
      <c r="A65" s="75" t="s">
        <v>439</v>
      </c>
      <c r="B65" s="118"/>
      <c r="C65" s="90">
        <v>922</v>
      </c>
      <c r="D65" s="115" t="s">
        <v>210</v>
      </c>
      <c r="E65" s="115" t="s">
        <v>215</v>
      </c>
      <c r="F65" s="115" t="s">
        <v>647</v>
      </c>
      <c r="G65" s="115" t="s">
        <v>344</v>
      </c>
      <c r="H65" s="88"/>
      <c r="I65" s="88"/>
      <c r="J65" s="113" t="e">
        <f t="shared" si="4"/>
        <v>#DIV/0!</v>
      </c>
      <c r="K65" s="113">
        <f t="shared" si="5"/>
        <v>0</v>
      </c>
    </row>
    <row r="66" spans="1:11">
      <c r="A66" s="76" t="s">
        <v>24</v>
      </c>
      <c r="B66" s="117"/>
      <c r="C66" s="90">
        <v>922</v>
      </c>
      <c r="D66" s="115" t="s">
        <v>210</v>
      </c>
      <c r="E66" s="115" t="s">
        <v>219</v>
      </c>
      <c r="F66" s="115"/>
      <c r="G66" s="115"/>
      <c r="H66" s="88">
        <f t="shared" ref="H66:I67" si="36">SUM(H67)</f>
        <v>375.9</v>
      </c>
      <c r="I66" s="88">
        <f t="shared" si="36"/>
        <v>0</v>
      </c>
      <c r="J66" s="113">
        <f t="shared" si="4"/>
        <v>0</v>
      </c>
      <c r="K66" s="113">
        <f t="shared" si="5"/>
        <v>-375.9</v>
      </c>
    </row>
    <row r="67" spans="1:11">
      <c r="A67" s="75" t="s">
        <v>938</v>
      </c>
      <c r="B67" s="118"/>
      <c r="C67" s="90">
        <v>922</v>
      </c>
      <c r="D67" s="115" t="s">
        <v>210</v>
      </c>
      <c r="E67" s="115" t="s">
        <v>219</v>
      </c>
      <c r="F67" s="115" t="s">
        <v>4</v>
      </c>
      <c r="G67" s="115"/>
      <c r="H67" s="88">
        <f t="shared" si="36"/>
        <v>375.9</v>
      </c>
      <c r="I67" s="88">
        <f t="shared" si="36"/>
        <v>0</v>
      </c>
      <c r="J67" s="113">
        <f t="shared" si="4"/>
        <v>0</v>
      </c>
      <c r="K67" s="113">
        <f t="shared" si="5"/>
        <v>-375.9</v>
      </c>
    </row>
    <row r="68" spans="1:11">
      <c r="A68" s="75" t="s">
        <v>439</v>
      </c>
      <c r="B68" s="118"/>
      <c r="C68" s="90">
        <v>922</v>
      </c>
      <c r="D68" s="115" t="s">
        <v>210</v>
      </c>
      <c r="E68" s="115" t="s">
        <v>219</v>
      </c>
      <c r="F68" s="115" t="s">
        <v>4</v>
      </c>
      <c r="G68" s="115" t="s">
        <v>344</v>
      </c>
      <c r="H68" s="88">
        <v>375.9</v>
      </c>
      <c r="I68" s="88">
        <v>0</v>
      </c>
      <c r="J68" s="113">
        <f t="shared" si="4"/>
        <v>0</v>
      </c>
      <c r="K68" s="113">
        <f t="shared" si="5"/>
        <v>-375.9</v>
      </c>
    </row>
    <row r="69" spans="1:11">
      <c r="A69" s="75" t="s">
        <v>25</v>
      </c>
      <c r="B69" s="118"/>
      <c r="C69" s="90">
        <v>922</v>
      </c>
      <c r="D69" s="115" t="s">
        <v>210</v>
      </c>
      <c r="E69" s="115" t="s">
        <v>323</v>
      </c>
      <c r="F69" s="115"/>
      <c r="G69" s="115"/>
      <c r="H69" s="88">
        <f t="shared" ref="H69" si="37">SUM(H70+H72+H74+H80+H82+H87+H90+H96+H99+H103+H76+H105+H120+H84+H111+H116+H109+H92+H123+H125+H118+H114+H94+H127+H129+H101)</f>
        <v>3307.1</v>
      </c>
      <c r="I69" s="88">
        <f t="shared" ref="I69" si="38">SUM(I70+I72+I74+I80+I82+I87+I90+I96+I99+I103+I76+I105+I120+I84+I111+I116+I109+I92+I123+I125+I118+I114+I94+I127+I129+I101)</f>
        <v>314.7</v>
      </c>
      <c r="J69" s="113">
        <f t="shared" si="4"/>
        <v>9.5158900547307308</v>
      </c>
      <c r="K69" s="113">
        <f t="shared" si="5"/>
        <v>-2992.4</v>
      </c>
    </row>
    <row r="70" spans="1:11" ht="31.5">
      <c r="A70" s="75" t="s">
        <v>939</v>
      </c>
      <c r="B70" s="118"/>
      <c r="C70" s="90">
        <v>922</v>
      </c>
      <c r="D70" s="115" t="s">
        <v>210</v>
      </c>
      <c r="E70" s="115" t="s">
        <v>323</v>
      </c>
      <c r="F70" s="115" t="s">
        <v>456</v>
      </c>
      <c r="G70" s="115"/>
      <c r="H70" s="88">
        <f t="shared" ref="H70:I70" si="39">SUM(H71)</f>
        <v>95</v>
      </c>
      <c r="I70" s="88">
        <f t="shared" si="39"/>
        <v>0</v>
      </c>
      <c r="J70" s="113">
        <f t="shared" si="4"/>
        <v>0</v>
      </c>
      <c r="K70" s="113">
        <f t="shared" si="5"/>
        <v>-95</v>
      </c>
    </row>
    <row r="71" spans="1:11" ht="63">
      <c r="A71" s="76" t="s">
        <v>436</v>
      </c>
      <c r="B71" s="118"/>
      <c r="C71" s="90">
        <v>922</v>
      </c>
      <c r="D71" s="115" t="s">
        <v>210</v>
      </c>
      <c r="E71" s="115" t="s">
        <v>323</v>
      </c>
      <c r="F71" s="115" t="s">
        <v>456</v>
      </c>
      <c r="G71" s="115" t="s">
        <v>343</v>
      </c>
      <c r="H71" s="88">
        <v>95</v>
      </c>
      <c r="I71" s="88">
        <v>0</v>
      </c>
      <c r="J71" s="113">
        <f t="shared" si="4"/>
        <v>0</v>
      </c>
      <c r="K71" s="113">
        <f t="shared" si="5"/>
        <v>-95</v>
      </c>
    </row>
    <row r="72" spans="1:11" ht="63" customHeight="1">
      <c r="A72" s="75" t="s">
        <v>637</v>
      </c>
      <c r="B72" s="118"/>
      <c r="C72" s="90">
        <v>922</v>
      </c>
      <c r="D72" s="115" t="s">
        <v>210</v>
      </c>
      <c r="E72" s="115" t="s">
        <v>323</v>
      </c>
      <c r="F72" s="115" t="s">
        <v>638</v>
      </c>
      <c r="G72" s="115"/>
      <c r="H72" s="88">
        <f t="shared" ref="H72:I72" si="40">SUM(H73)</f>
        <v>1</v>
      </c>
      <c r="I72" s="88">
        <f t="shared" si="40"/>
        <v>0</v>
      </c>
      <c r="J72" s="113">
        <f t="shared" si="4"/>
        <v>0</v>
      </c>
      <c r="K72" s="113">
        <f t="shared" si="5"/>
        <v>-1</v>
      </c>
    </row>
    <row r="73" spans="1:11" ht="63">
      <c r="A73" s="76" t="s">
        <v>436</v>
      </c>
      <c r="B73" s="118"/>
      <c r="C73" s="90">
        <v>922</v>
      </c>
      <c r="D73" s="115" t="s">
        <v>210</v>
      </c>
      <c r="E73" s="115" t="s">
        <v>323</v>
      </c>
      <c r="F73" s="115" t="s">
        <v>638</v>
      </c>
      <c r="G73" s="115" t="s">
        <v>343</v>
      </c>
      <c r="H73" s="88">
        <v>1</v>
      </c>
      <c r="I73" s="88">
        <v>0</v>
      </c>
      <c r="J73" s="113">
        <f t="shared" si="4"/>
        <v>0</v>
      </c>
      <c r="K73" s="113">
        <f t="shared" si="5"/>
        <v>-1</v>
      </c>
    </row>
    <row r="74" spans="1:11" ht="47.25">
      <c r="A74" s="78" t="s">
        <v>940</v>
      </c>
      <c r="B74" s="121"/>
      <c r="C74" s="90">
        <v>922</v>
      </c>
      <c r="D74" s="115" t="s">
        <v>210</v>
      </c>
      <c r="E74" s="115" t="s">
        <v>323</v>
      </c>
      <c r="F74" s="115" t="s">
        <v>121</v>
      </c>
      <c r="G74" s="115"/>
      <c r="H74" s="88">
        <f t="shared" ref="H74:I74" si="41">SUM(H75)</f>
        <v>650</v>
      </c>
      <c r="I74" s="88">
        <f t="shared" si="41"/>
        <v>0</v>
      </c>
      <c r="J74" s="113">
        <f t="shared" si="4"/>
        <v>0</v>
      </c>
      <c r="K74" s="113">
        <f t="shared" si="5"/>
        <v>-650</v>
      </c>
    </row>
    <row r="75" spans="1:11" ht="31.5">
      <c r="A75" s="76" t="s">
        <v>246</v>
      </c>
      <c r="B75" s="89"/>
      <c r="C75" s="90">
        <v>922</v>
      </c>
      <c r="D75" s="115" t="s">
        <v>210</v>
      </c>
      <c r="E75" s="115" t="s">
        <v>323</v>
      </c>
      <c r="F75" s="115" t="s">
        <v>121</v>
      </c>
      <c r="G75" s="115" t="s">
        <v>438</v>
      </c>
      <c r="H75" s="88">
        <v>650</v>
      </c>
      <c r="I75" s="88">
        <v>0</v>
      </c>
      <c r="J75" s="113">
        <f t="shared" si="4"/>
        <v>0</v>
      </c>
      <c r="K75" s="113">
        <f t="shared" si="5"/>
        <v>-650</v>
      </c>
    </row>
    <row r="76" spans="1:11" ht="63" hidden="1" customHeight="1">
      <c r="A76" s="75" t="s">
        <v>658</v>
      </c>
      <c r="B76" s="118"/>
      <c r="C76" s="90">
        <v>922</v>
      </c>
      <c r="D76" s="115" t="s">
        <v>210</v>
      </c>
      <c r="E76" s="115" t="s">
        <v>323</v>
      </c>
      <c r="F76" s="115" t="s">
        <v>373</v>
      </c>
      <c r="G76" s="115"/>
      <c r="H76" s="88">
        <f t="shared" ref="H76" si="42">SUM(H77:H79)</f>
        <v>0</v>
      </c>
      <c r="I76" s="88">
        <f t="shared" ref="I76" si="43">SUM(I77:I79)</f>
        <v>0</v>
      </c>
      <c r="J76" s="113" t="e">
        <f t="shared" si="4"/>
        <v>#DIV/0!</v>
      </c>
      <c r="K76" s="113">
        <f t="shared" si="5"/>
        <v>0</v>
      </c>
    </row>
    <row r="77" spans="1:11" ht="31.5" hidden="1" customHeight="1">
      <c r="A77" s="76" t="s">
        <v>441</v>
      </c>
      <c r="B77" s="89"/>
      <c r="C77" s="90">
        <v>922</v>
      </c>
      <c r="D77" s="115" t="s">
        <v>210</v>
      </c>
      <c r="E77" s="115" t="s">
        <v>323</v>
      </c>
      <c r="F77" s="115" t="s">
        <v>373</v>
      </c>
      <c r="G77" s="115" t="s">
        <v>438</v>
      </c>
      <c r="H77" s="88"/>
      <c r="I77" s="88"/>
      <c r="J77" s="113" t="e">
        <f t="shared" si="4"/>
        <v>#DIV/0!</v>
      </c>
      <c r="K77" s="113">
        <f t="shared" si="5"/>
        <v>0</v>
      </c>
    </row>
    <row r="78" spans="1:11" ht="15.75" hidden="1" customHeight="1">
      <c r="A78" s="76" t="s">
        <v>440</v>
      </c>
      <c r="B78" s="89"/>
      <c r="C78" s="90">
        <v>922</v>
      </c>
      <c r="D78" s="115" t="s">
        <v>210</v>
      </c>
      <c r="E78" s="115" t="s">
        <v>323</v>
      </c>
      <c r="F78" s="115" t="s">
        <v>373</v>
      </c>
      <c r="G78" s="115" t="s">
        <v>241</v>
      </c>
      <c r="H78" s="88"/>
      <c r="I78" s="88"/>
      <c r="J78" s="113" t="e">
        <f t="shared" si="4"/>
        <v>#DIV/0!</v>
      </c>
      <c r="K78" s="113">
        <f t="shared" si="5"/>
        <v>0</v>
      </c>
    </row>
    <row r="79" spans="1:11" ht="15.75" hidden="1" customHeight="1">
      <c r="A79" s="75" t="s">
        <v>439</v>
      </c>
      <c r="B79" s="89"/>
      <c r="C79" s="90">
        <v>922</v>
      </c>
      <c r="D79" s="115" t="s">
        <v>210</v>
      </c>
      <c r="E79" s="115" t="s">
        <v>323</v>
      </c>
      <c r="F79" s="115" t="s">
        <v>373</v>
      </c>
      <c r="G79" s="115" t="s">
        <v>344</v>
      </c>
      <c r="H79" s="88"/>
      <c r="I79" s="88"/>
      <c r="J79" s="113" t="e">
        <f t="shared" si="4"/>
        <v>#DIV/0!</v>
      </c>
      <c r="K79" s="113">
        <f t="shared" si="5"/>
        <v>0</v>
      </c>
    </row>
    <row r="80" spans="1:11" ht="94.5" hidden="1" customHeight="1">
      <c r="A80" s="76" t="s">
        <v>659</v>
      </c>
      <c r="B80" s="89"/>
      <c r="C80" s="90">
        <v>922</v>
      </c>
      <c r="D80" s="115" t="s">
        <v>210</v>
      </c>
      <c r="E80" s="115" t="s">
        <v>323</v>
      </c>
      <c r="F80" s="115" t="s">
        <v>149</v>
      </c>
      <c r="G80" s="115"/>
      <c r="H80" s="88">
        <f t="shared" ref="H80:I80" si="44">SUM(H81)</f>
        <v>0</v>
      </c>
      <c r="I80" s="88">
        <f t="shared" si="44"/>
        <v>0</v>
      </c>
      <c r="J80" s="113" t="e">
        <f t="shared" si="4"/>
        <v>#DIV/0!</v>
      </c>
      <c r="K80" s="113">
        <f t="shared" si="5"/>
        <v>0</v>
      </c>
    </row>
    <row r="81" spans="1:194" ht="31.5" hidden="1" customHeight="1">
      <c r="A81" s="76" t="s">
        <v>246</v>
      </c>
      <c r="B81" s="89"/>
      <c r="C81" s="90">
        <v>922</v>
      </c>
      <c r="D81" s="115" t="s">
        <v>210</v>
      </c>
      <c r="E81" s="115" t="s">
        <v>323</v>
      </c>
      <c r="F81" s="115" t="s">
        <v>149</v>
      </c>
      <c r="G81" s="115" t="s">
        <v>438</v>
      </c>
      <c r="H81" s="88"/>
      <c r="I81" s="88"/>
      <c r="J81" s="113" t="e">
        <f t="shared" ref="J81:J144" si="45">SUM(I81/H81*100)</f>
        <v>#DIV/0!</v>
      </c>
      <c r="K81" s="113">
        <f t="shared" ref="K81:K144" si="46">SUM(I81-H81)</f>
        <v>0</v>
      </c>
    </row>
    <row r="82" spans="1:194" ht="94.5" hidden="1" customHeight="1">
      <c r="A82" s="76" t="s">
        <v>660</v>
      </c>
      <c r="B82" s="89"/>
      <c r="C82" s="90">
        <v>922</v>
      </c>
      <c r="D82" s="115" t="s">
        <v>210</v>
      </c>
      <c r="E82" s="115" t="s">
        <v>323</v>
      </c>
      <c r="F82" s="115" t="s">
        <v>32</v>
      </c>
      <c r="G82" s="115"/>
      <c r="H82" s="88">
        <f t="shared" ref="H82:I82" si="47">SUM(H83)</f>
        <v>0</v>
      </c>
      <c r="I82" s="88">
        <f t="shared" si="47"/>
        <v>0</v>
      </c>
      <c r="J82" s="113" t="e">
        <f t="shared" si="45"/>
        <v>#DIV/0!</v>
      </c>
      <c r="K82" s="113">
        <f t="shared" si="46"/>
        <v>0</v>
      </c>
    </row>
    <row r="83" spans="1:194" ht="31.5" hidden="1" customHeight="1">
      <c r="A83" s="76" t="s">
        <v>246</v>
      </c>
      <c r="B83" s="89"/>
      <c r="C83" s="90">
        <v>922</v>
      </c>
      <c r="D83" s="115" t="s">
        <v>210</v>
      </c>
      <c r="E83" s="115" t="s">
        <v>323</v>
      </c>
      <c r="F83" s="115" t="s">
        <v>32</v>
      </c>
      <c r="G83" s="115" t="s">
        <v>438</v>
      </c>
      <c r="H83" s="88"/>
      <c r="I83" s="88"/>
      <c r="J83" s="113" t="e">
        <f t="shared" si="45"/>
        <v>#DIV/0!</v>
      </c>
      <c r="K83" s="113">
        <f t="shared" si="46"/>
        <v>0</v>
      </c>
    </row>
    <row r="84" spans="1:194" ht="47.25">
      <c r="A84" s="75" t="s">
        <v>941</v>
      </c>
      <c r="B84" s="118"/>
      <c r="C84" s="90">
        <v>922</v>
      </c>
      <c r="D84" s="115" t="s">
        <v>210</v>
      </c>
      <c r="E84" s="115" t="s">
        <v>323</v>
      </c>
      <c r="F84" s="115" t="s">
        <v>123</v>
      </c>
      <c r="G84" s="115"/>
      <c r="H84" s="88">
        <f t="shared" ref="H84" si="48">SUM(H85:H86)</f>
        <v>846</v>
      </c>
      <c r="I84" s="88">
        <f t="shared" ref="I84" si="49">SUM(I85:I86)</f>
        <v>189.9</v>
      </c>
      <c r="J84" s="113">
        <f t="shared" si="45"/>
        <v>22.446808510638299</v>
      </c>
      <c r="K84" s="113">
        <f t="shared" si="46"/>
        <v>-656.1</v>
      </c>
    </row>
    <row r="85" spans="1:194" ht="63">
      <c r="A85" s="76" t="s">
        <v>436</v>
      </c>
      <c r="B85" s="89"/>
      <c r="C85" s="90">
        <v>922</v>
      </c>
      <c r="D85" s="115" t="s">
        <v>210</v>
      </c>
      <c r="E85" s="115" t="s">
        <v>323</v>
      </c>
      <c r="F85" s="115" t="s">
        <v>123</v>
      </c>
      <c r="G85" s="115" t="s">
        <v>343</v>
      </c>
      <c r="H85" s="88">
        <v>736</v>
      </c>
      <c r="I85" s="88">
        <v>189.9</v>
      </c>
      <c r="J85" s="113">
        <f t="shared" si="45"/>
        <v>25.801630434782609</v>
      </c>
      <c r="K85" s="113">
        <f t="shared" si="46"/>
        <v>-546.1</v>
      </c>
    </row>
    <row r="86" spans="1:194" ht="21.75" customHeight="1">
      <c r="A86" s="76" t="s">
        <v>441</v>
      </c>
      <c r="B86" s="89"/>
      <c r="C86" s="90">
        <v>922</v>
      </c>
      <c r="D86" s="115" t="s">
        <v>210</v>
      </c>
      <c r="E86" s="115" t="s">
        <v>323</v>
      </c>
      <c r="F86" s="115" t="s">
        <v>123</v>
      </c>
      <c r="G86" s="115" t="s">
        <v>438</v>
      </c>
      <c r="H86" s="88">
        <v>110</v>
      </c>
      <c r="I86" s="88">
        <v>0</v>
      </c>
      <c r="J86" s="113">
        <f t="shared" si="45"/>
        <v>0</v>
      </c>
      <c r="K86" s="113">
        <f t="shared" si="46"/>
        <v>-110</v>
      </c>
    </row>
    <row r="87" spans="1:194" ht="31.5">
      <c r="A87" s="76" t="s">
        <v>942</v>
      </c>
      <c r="B87" s="89"/>
      <c r="C87" s="90">
        <v>922</v>
      </c>
      <c r="D87" s="115" t="s">
        <v>210</v>
      </c>
      <c r="E87" s="115" t="s">
        <v>323</v>
      </c>
      <c r="F87" s="115" t="s">
        <v>390</v>
      </c>
      <c r="G87" s="115"/>
      <c r="H87" s="88">
        <f t="shared" ref="H87" si="50">SUM(H88+H89)</f>
        <v>100</v>
      </c>
      <c r="I87" s="88">
        <f t="shared" ref="I87" si="51">SUM(I88+I89)</f>
        <v>0</v>
      </c>
      <c r="J87" s="113">
        <f t="shared" si="45"/>
        <v>0</v>
      </c>
      <c r="K87" s="113">
        <f t="shared" si="46"/>
        <v>-100</v>
      </c>
    </row>
    <row r="88" spans="1:194" ht="31.5">
      <c r="A88" s="75" t="s">
        <v>441</v>
      </c>
      <c r="B88" s="93"/>
      <c r="C88" s="90">
        <v>922</v>
      </c>
      <c r="D88" s="115" t="s">
        <v>210</v>
      </c>
      <c r="E88" s="115" t="s">
        <v>323</v>
      </c>
      <c r="F88" s="115" t="s">
        <v>390</v>
      </c>
      <c r="G88" s="115" t="s">
        <v>438</v>
      </c>
      <c r="H88" s="88">
        <v>100</v>
      </c>
      <c r="I88" s="88">
        <v>0</v>
      </c>
      <c r="J88" s="113">
        <f t="shared" si="45"/>
        <v>0</v>
      </c>
      <c r="K88" s="113">
        <f t="shared" si="46"/>
        <v>-100</v>
      </c>
    </row>
    <row r="89" spans="1:194" ht="15.75" hidden="1" customHeight="1">
      <c r="A89" s="76" t="s">
        <v>321</v>
      </c>
      <c r="B89" s="93"/>
      <c r="C89" s="90">
        <v>922</v>
      </c>
      <c r="D89" s="115" t="s">
        <v>210</v>
      </c>
      <c r="E89" s="115" t="s">
        <v>323</v>
      </c>
      <c r="F89" s="115" t="s">
        <v>390</v>
      </c>
      <c r="G89" s="115" t="s">
        <v>199</v>
      </c>
      <c r="H89" s="88"/>
      <c r="I89" s="88"/>
      <c r="J89" s="113" t="e">
        <f t="shared" si="45"/>
        <v>#DIV/0!</v>
      </c>
      <c r="K89" s="113">
        <f t="shared" si="46"/>
        <v>0</v>
      </c>
    </row>
    <row r="90" spans="1:194" ht="31.5">
      <c r="A90" s="122" t="s">
        <v>943</v>
      </c>
      <c r="B90" s="123"/>
      <c r="C90" s="90">
        <v>922</v>
      </c>
      <c r="D90" s="115" t="s">
        <v>210</v>
      </c>
      <c r="E90" s="115" t="s">
        <v>323</v>
      </c>
      <c r="F90" s="115" t="s">
        <v>397</v>
      </c>
      <c r="G90" s="115"/>
      <c r="H90" s="88">
        <f t="shared" ref="H90:I90" si="52">SUM(H91)</f>
        <v>30</v>
      </c>
      <c r="I90" s="88">
        <f t="shared" si="52"/>
        <v>0</v>
      </c>
      <c r="J90" s="113">
        <f t="shared" si="45"/>
        <v>0</v>
      </c>
      <c r="K90" s="113">
        <f t="shared" si="46"/>
        <v>-30</v>
      </c>
    </row>
    <row r="91" spans="1:194" ht="31.5">
      <c r="A91" s="75" t="s">
        <v>441</v>
      </c>
      <c r="B91" s="93"/>
      <c r="C91" s="90">
        <v>922</v>
      </c>
      <c r="D91" s="115" t="s">
        <v>210</v>
      </c>
      <c r="E91" s="115" t="s">
        <v>323</v>
      </c>
      <c r="F91" s="115" t="s">
        <v>397</v>
      </c>
      <c r="G91" s="115" t="s">
        <v>438</v>
      </c>
      <c r="H91" s="88">
        <v>30</v>
      </c>
      <c r="I91" s="88">
        <v>0</v>
      </c>
      <c r="J91" s="113">
        <f t="shared" si="45"/>
        <v>0</v>
      </c>
      <c r="K91" s="113">
        <f t="shared" si="46"/>
        <v>-30</v>
      </c>
    </row>
    <row r="92" spans="1:194" ht="220.5" hidden="1" customHeight="1">
      <c r="A92" s="75" t="s">
        <v>663</v>
      </c>
      <c r="B92" s="93"/>
      <c r="C92" s="90">
        <v>922</v>
      </c>
      <c r="D92" s="115" t="s">
        <v>210</v>
      </c>
      <c r="E92" s="115" t="s">
        <v>323</v>
      </c>
      <c r="F92" s="115" t="s">
        <v>165</v>
      </c>
      <c r="G92" s="115"/>
      <c r="H92" s="88">
        <f t="shared" ref="H92:I92" si="53">SUM(H93)</f>
        <v>0</v>
      </c>
      <c r="I92" s="88">
        <f t="shared" si="53"/>
        <v>0</v>
      </c>
      <c r="J92" s="113" t="e">
        <f t="shared" si="45"/>
        <v>#DIV/0!</v>
      </c>
      <c r="K92" s="113">
        <f t="shared" si="46"/>
        <v>0</v>
      </c>
    </row>
    <row r="93" spans="1:194" ht="15.75" hidden="1" customHeight="1">
      <c r="A93" s="75" t="s">
        <v>135</v>
      </c>
      <c r="B93" s="93"/>
      <c r="C93" s="90">
        <v>922</v>
      </c>
      <c r="D93" s="115" t="s">
        <v>210</v>
      </c>
      <c r="E93" s="115" t="s">
        <v>323</v>
      </c>
      <c r="F93" s="115" t="s">
        <v>165</v>
      </c>
      <c r="G93" s="115" t="s">
        <v>438</v>
      </c>
      <c r="H93" s="88"/>
      <c r="I93" s="88"/>
      <c r="J93" s="113" t="e">
        <f t="shared" si="45"/>
        <v>#DIV/0!</v>
      </c>
      <c r="K93" s="113">
        <f t="shared" si="46"/>
        <v>0</v>
      </c>
    </row>
    <row r="94" spans="1:194" s="203" customFormat="1" ht="69" customHeight="1">
      <c r="A94" s="24" t="s">
        <v>934</v>
      </c>
      <c r="B94" s="93"/>
      <c r="C94" s="90">
        <v>922</v>
      </c>
      <c r="D94" s="10" t="s">
        <v>210</v>
      </c>
      <c r="E94" s="10" t="s">
        <v>323</v>
      </c>
      <c r="F94" s="10" t="s">
        <v>163</v>
      </c>
      <c r="G94" s="10"/>
      <c r="H94" s="88">
        <f t="shared" ref="H94:I94" si="54">SUM(H95)</f>
        <v>1</v>
      </c>
      <c r="I94" s="88">
        <f t="shared" si="54"/>
        <v>0</v>
      </c>
      <c r="J94" s="113">
        <f t="shared" si="45"/>
        <v>0</v>
      </c>
      <c r="K94" s="113">
        <f t="shared" si="46"/>
        <v>-1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</row>
    <row r="95" spans="1:194" s="203" customFormat="1" ht="15.75" customHeight="1">
      <c r="A95" s="24" t="s">
        <v>437</v>
      </c>
      <c r="B95" s="93"/>
      <c r="C95" s="90">
        <v>922</v>
      </c>
      <c r="D95" s="10" t="s">
        <v>210</v>
      </c>
      <c r="E95" s="10" t="s">
        <v>323</v>
      </c>
      <c r="F95" s="10" t="s">
        <v>163</v>
      </c>
      <c r="G95" s="10" t="s">
        <v>438</v>
      </c>
      <c r="H95" s="88">
        <v>1</v>
      </c>
      <c r="I95" s="88">
        <v>0</v>
      </c>
      <c r="J95" s="113">
        <f t="shared" si="45"/>
        <v>0</v>
      </c>
      <c r="K95" s="113">
        <f t="shared" si="46"/>
        <v>-1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</row>
    <row r="96" spans="1:194" ht="63" hidden="1">
      <c r="A96" s="76" t="s">
        <v>944</v>
      </c>
      <c r="B96" s="124"/>
      <c r="C96" s="90">
        <v>922</v>
      </c>
      <c r="D96" s="115" t="s">
        <v>210</v>
      </c>
      <c r="E96" s="115" t="s">
        <v>323</v>
      </c>
      <c r="F96" s="115" t="s">
        <v>161</v>
      </c>
      <c r="G96" s="115"/>
      <c r="H96" s="88">
        <f t="shared" ref="H96" si="55">SUM(H97:H98)</f>
        <v>0</v>
      </c>
      <c r="I96" s="88">
        <f t="shared" ref="I96" si="56">SUM(I97:I98)</f>
        <v>0</v>
      </c>
      <c r="J96" s="113" t="e">
        <f t="shared" si="45"/>
        <v>#DIV/0!</v>
      </c>
      <c r="K96" s="113">
        <f t="shared" si="46"/>
        <v>0</v>
      </c>
    </row>
    <row r="97" spans="1:194" ht="63" hidden="1">
      <c r="A97" s="75" t="s">
        <v>436</v>
      </c>
      <c r="B97" s="93"/>
      <c r="C97" s="90">
        <v>922</v>
      </c>
      <c r="D97" s="115" t="s">
        <v>210</v>
      </c>
      <c r="E97" s="115" t="s">
        <v>323</v>
      </c>
      <c r="F97" s="115" t="s">
        <v>161</v>
      </c>
      <c r="G97" s="115" t="s">
        <v>343</v>
      </c>
      <c r="H97" s="88"/>
      <c r="I97" s="88"/>
      <c r="J97" s="113" t="e">
        <f t="shared" si="45"/>
        <v>#DIV/0!</v>
      </c>
      <c r="K97" s="113">
        <f t="shared" si="46"/>
        <v>0</v>
      </c>
    </row>
    <row r="98" spans="1:194" ht="31.5" hidden="1">
      <c r="A98" s="75" t="s">
        <v>441</v>
      </c>
      <c r="B98" s="93"/>
      <c r="C98" s="90">
        <v>922</v>
      </c>
      <c r="D98" s="115" t="s">
        <v>210</v>
      </c>
      <c r="E98" s="115" t="s">
        <v>323</v>
      </c>
      <c r="F98" s="115" t="s">
        <v>161</v>
      </c>
      <c r="G98" s="115" t="s">
        <v>438</v>
      </c>
      <c r="H98" s="88"/>
      <c r="I98" s="88"/>
      <c r="J98" s="113" t="e">
        <f t="shared" si="45"/>
        <v>#DIV/0!</v>
      </c>
      <c r="K98" s="113">
        <f t="shared" si="46"/>
        <v>0</v>
      </c>
    </row>
    <row r="99" spans="1:194" ht="63">
      <c r="A99" s="76" t="s">
        <v>945</v>
      </c>
      <c r="B99" s="124"/>
      <c r="C99" s="90">
        <v>922</v>
      </c>
      <c r="D99" s="115" t="s">
        <v>210</v>
      </c>
      <c r="E99" s="115" t="s">
        <v>323</v>
      </c>
      <c r="F99" s="115" t="s">
        <v>289</v>
      </c>
      <c r="G99" s="115"/>
      <c r="H99" s="88">
        <f t="shared" ref="H99:I99" si="57">SUM(H100)</f>
        <v>1</v>
      </c>
      <c r="I99" s="88">
        <f t="shared" si="57"/>
        <v>0</v>
      </c>
      <c r="J99" s="113">
        <f t="shared" si="45"/>
        <v>0</v>
      </c>
      <c r="K99" s="113">
        <f t="shared" si="46"/>
        <v>-1</v>
      </c>
    </row>
    <row r="100" spans="1:194" ht="31.5">
      <c r="A100" s="75" t="s">
        <v>441</v>
      </c>
      <c r="B100" s="93"/>
      <c r="C100" s="90">
        <v>922</v>
      </c>
      <c r="D100" s="115" t="s">
        <v>210</v>
      </c>
      <c r="E100" s="115" t="s">
        <v>323</v>
      </c>
      <c r="F100" s="115" t="s">
        <v>289</v>
      </c>
      <c r="G100" s="115" t="s">
        <v>438</v>
      </c>
      <c r="H100" s="88">
        <v>1</v>
      </c>
      <c r="I100" s="88">
        <v>0</v>
      </c>
      <c r="J100" s="113">
        <f t="shared" si="45"/>
        <v>0</v>
      </c>
      <c r="K100" s="113">
        <f t="shared" si="46"/>
        <v>-1</v>
      </c>
    </row>
    <row r="101" spans="1:194" s="248" customFormat="1" ht="78.75">
      <c r="A101" s="76" t="s">
        <v>932</v>
      </c>
      <c r="B101" s="89"/>
      <c r="C101" s="90">
        <v>922</v>
      </c>
      <c r="D101" s="91" t="s">
        <v>210</v>
      </c>
      <c r="E101" s="91" t="s">
        <v>323</v>
      </c>
      <c r="F101" s="92" t="s">
        <v>547</v>
      </c>
      <c r="G101" s="92"/>
      <c r="H101" s="88">
        <f t="shared" ref="H101:I101" si="58">SUM(H102)</f>
        <v>116</v>
      </c>
      <c r="I101" s="88">
        <f t="shared" si="58"/>
        <v>0</v>
      </c>
      <c r="J101" s="113">
        <f t="shared" si="45"/>
        <v>0</v>
      </c>
      <c r="K101" s="113">
        <f t="shared" si="46"/>
        <v>-116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</row>
    <row r="102" spans="1:194" s="248" customFormat="1">
      <c r="A102" s="75" t="s">
        <v>135</v>
      </c>
      <c r="B102" s="89"/>
      <c r="C102" s="90">
        <v>922</v>
      </c>
      <c r="D102" s="91" t="s">
        <v>210</v>
      </c>
      <c r="E102" s="91" t="s">
        <v>323</v>
      </c>
      <c r="F102" s="92" t="s">
        <v>547</v>
      </c>
      <c r="G102" s="92" t="s">
        <v>438</v>
      </c>
      <c r="H102" s="88">
        <v>116</v>
      </c>
      <c r="I102" s="88">
        <v>0</v>
      </c>
      <c r="J102" s="113">
        <f t="shared" si="45"/>
        <v>0</v>
      </c>
      <c r="K102" s="113">
        <f t="shared" si="46"/>
        <v>-116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</row>
    <row r="103" spans="1:194" ht="110.25" hidden="1" customHeight="1">
      <c r="A103" s="76" t="s">
        <v>666</v>
      </c>
      <c r="B103" s="124"/>
      <c r="C103" s="90">
        <v>922</v>
      </c>
      <c r="D103" s="115" t="s">
        <v>210</v>
      </c>
      <c r="E103" s="115" t="s">
        <v>323</v>
      </c>
      <c r="F103" s="115" t="s">
        <v>408</v>
      </c>
      <c r="G103" s="115"/>
      <c r="H103" s="88">
        <f t="shared" ref="H103:I103" si="59">SUM(H104)</f>
        <v>0</v>
      </c>
      <c r="I103" s="88">
        <f t="shared" si="59"/>
        <v>0</v>
      </c>
      <c r="J103" s="113" t="e">
        <f t="shared" si="45"/>
        <v>#DIV/0!</v>
      </c>
      <c r="K103" s="113">
        <f t="shared" si="46"/>
        <v>0</v>
      </c>
    </row>
    <row r="104" spans="1:194" ht="63" hidden="1" customHeight="1">
      <c r="A104" s="75" t="s">
        <v>436</v>
      </c>
      <c r="B104" s="93"/>
      <c r="C104" s="90">
        <v>922</v>
      </c>
      <c r="D104" s="115" t="s">
        <v>210</v>
      </c>
      <c r="E104" s="115" t="s">
        <v>323</v>
      </c>
      <c r="F104" s="115" t="s">
        <v>408</v>
      </c>
      <c r="G104" s="115" t="s">
        <v>343</v>
      </c>
      <c r="H104" s="88"/>
      <c r="I104" s="88"/>
      <c r="J104" s="113" t="e">
        <f t="shared" si="45"/>
        <v>#DIV/0!</v>
      </c>
      <c r="K104" s="113">
        <f t="shared" si="46"/>
        <v>0</v>
      </c>
    </row>
    <row r="105" spans="1:194" ht="173.25" hidden="1">
      <c r="A105" s="76" t="s">
        <v>651</v>
      </c>
      <c r="B105" s="93"/>
      <c r="C105" s="90">
        <v>922</v>
      </c>
      <c r="D105" s="115" t="s">
        <v>210</v>
      </c>
      <c r="E105" s="115" t="s">
        <v>323</v>
      </c>
      <c r="F105" s="115" t="s">
        <v>284</v>
      </c>
      <c r="G105" s="115"/>
      <c r="H105" s="88">
        <f t="shared" ref="H105" si="60">SUM(H106:H108)</f>
        <v>0</v>
      </c>
      <c r="I105" s="88">
        <f t="shared" ref="I105" si="61">SUM(I106:I108)</f>
        <v>0</v>
      </c>
      <c r="J105" s="113" t="e">
        <f t="shared" si="45"/>
        <v>#DIV/0!</v>
      </c>
      <c r="K105" s="113">
        <f t="shared" si="46"/>
        <v>0</v>
      </c>
    </row>
    <row r="106" spans="1:194" ht="63" hidden="1">
      <c r="A106" s="75" t="s">
        <v>436</v>
      </c>
      <c r="B106" s="93"/>
      <c r="C106" s="90">
        <v>922</v>
      </c>
      <c r="D106" s="115" t="s">
        <v>210</v>
      </c>
      <c r="E106" s="115" t="s">
        <v>323</v>
      </c>
      <c r="F106" s="115" t="s">
        <v>284</v>
      </c>
      <c r="G106" s="115" t="s">
        <v>343</v>
      </c>
      <c r="H106" s="88"/>
      <c r="I106" s="88"/>
      <c r="J106" s="113" t="e">
        <f t="shared" si="45"/>
        <v>#DIV/0!</v>
      </c>
      <c r="K106" s="113">
        <f t="shared" si="46"/>
        <v>0</v>
      </c>
    </row>
    <row r="107" spans="1:194" ht="31.5" hidden="1">
      <c r="A107" s="76" t="s">
        <v>441</v>
      </c>
      <c r="B107" s="93"/>
      <c r="C107" s="90">
        <v>922</v>
      </c>
      <c r="D107" s="115" t="s">
        <v>210</v>
      </c>
      <c r="E107" s="115" t="s">
        <v>323</v>
      </c>
      <c r="F107" s="115" t="s">
        <v>284</v>
      </c>
      <c r="G107" s="115" t="s">
        <v>438</v>
      </c>
      <c r="H107" s="88"/>
      <c r="I107" s="88"/>
      <c r="J107" s="113" t="e">
        <f t="shared" si="45"/>
        <v>#DIV/0!</v>
      </c>
      <c r="K107" s="113">
        <f t="shared" si="46"/>
        <v>0</v>
      </c>
    </row>
    <row r="108" spans="1:194" ht="21" hidden="1" customHeight="1">
      <c r="A108" s="76" t="s">
        <v>440</v>
      </c>
      <c r="B108" s="93"/>
      <c r="C108" s="90">
        <v>922</v>
      </c>
      <c r="D108" s="115" t="s">
        <v>210</v>
      </c>
      <c r="E108" s="115" t="s">
        <v>323</v>
      </c>
      <c r="F108" s="115" t="s">
        <v>284</v>
      </c>
      <c r="G108" s="115" t="s">
        <v>241</v>
      </c>
      <c r="H108" s="88"/>
      <c r="I108" s="88"/>
      <c r="J108" s="113" t="e">
        <f t="shared" si="45"/>
        <v>#DIV/0!</v>
      </c>
      <c r="K108" s="113">
        <f t="shared" si="46"/>
        <v>0</v>
      </c>
    </row>
    <row r="109" spans="1:194" ht="34.5" hidden="1" customHeight="1">
      <c r="A109" s="75" t="s">
        <v>86</v>
      </c>
      <c r="B109" s="93"/>
      <c r="C109" s="90">
        <v>922</v>
      </c>
      <c r="D109" s="115" t="s">
        <v>210</v>
      </c>
      <c r="E109" s="115" t="s">
        <v>323</v>
      </c>
      <c r="F109" s="115" t="s">
        <v>348</v>
      </c>
      <c r="G109" s="115"/>
      <c r="H109" s="88">
        <f t="shared" ref="H109:I109" si="62">SUM(H110)</f>
        <v>0</v>
      </c>
      <c r="I109" s="88">
        <f t="shared" si="62"/>
        <v>0</v>
      </c>
      <c r="J109" s="113" t="e">
        <f t="shared" si="45"/>
        <v>#DIV/0!</v>
      </c>
      <c r="K109" s="113">
        <f t="shared" si="46"/>
        <v>0</v>
      </c>
    </row>
    <row r="110" spans="1:194" ht="21" hidden="1" customHeight="1">
      <c r="A110" s="76" t="s">
        <v>441</v>
      </c>
      <c r="B110" s="93"/>
      <c r="C110" s="90">
        <v>922</v>
      </c>
      <c r="D110" s="115" t="s">
        <v>210</v>
      </c>
      <c r="E110" s="115" t="s">
        <v>323</v>
      </c>
      <c r="F110" s="115" t="s">
        <v>348</v>
      </c>
      <c r="G110" s="115" t="s">
        <v>438</v>
      </c>
      <c r="H110" s="88"/>
      <c r="I110" s="88"/>
      <c r="J110" s="113" t="e">
        <f t="shared" si="45"/>
        <v>#DIV/0!</v>
      </c>
      <c r="K110" s="113">
        <f t="shared" si="46"/>
        <v>0</v>
      </c>
    </row>
    <row r="111" spans="1:194" ht="75.75" customHeight="1">
      <c r="A111" s="75" t="s">
        <v>667</v>
      </c>
      <c r="B111" s="93"/>
      <c r="C111" s="90">
        <v>922</v>
      </c>
      <c r="D111" s="115" t="s">
        <v>210</v>
      </c>
      <c r="E111" s="115" t="s">
        <v>323</v>
      </c>
      <c r="F111" s="115" t="s">
        <v>349</v>
      </c>
      <c r="G111" s="115"/>
      <c r="H111" s="88">
        <f t="shared" ref="H111" si="63">SUM(H113+H112)</f>
        <v>568.6</v>
      </c>
      <c r="I111" s="88">
        <f t="shared" ref="I111" si="64">SUM(I113+I112)</f>
        <v>10.1</v>
      </c>
      <c r="J111" s="113">
        <f t="shared" si="45"/>
        <v>1.7762926486106223</v>
      </c>
      <c r="K111" s="113">
        <f t="shared" si="46"/>
        <v>-558.5</v>
      </c>
    </row>
    <row r="112" spans="1:194" ht="25.5" customHeight="1">
      <c r="A112" s="75" t="s">
        <v>441</v>
      </c>
      <c r="B112" s="93"/>
      <c r="C112" s="90">
        <v>922</v>
      </c>
      <c r="D112" s="115" t="s">
        <v>210</v>
      </c>
      <c r="E112" s="115" t="s">
        <v>323</v>
      </c>
      <c r="F112" s="115" t="s">
        <v>349</v>
      </c>
      <c r="G112" s="115" t="s">
        <v>438</v>
      </c>
      <c r="H112" s="88">
        <v>568.6</v>
      </c>
      <c r="I112" s="88">
        <v>10.1</v>
      </c>
      <c r="J112" s="113">
        <f t="shared" si="45"/>
        <v>1.7762926486106223</v>
      </c>
      <c r="K112" s="113">
        <f t="shared" si="46"/>
        <v>-558.5</v>
      </c>
    </row>
    <row r="113" spans="1:194" ht="21" hidden="1" customHeight="1">
      <c r="A113" s="75" t="s">
        <v>439</v>
      </c>
      <c r="B113" s="93"/>
      <c r="C113" s="90">
        <v>922</v>
      </c>
      <c r="D113" s="115" t="s">
        <v>210</v>
      </c>
      <c r="E113" s="115" t="s">
        <v>323</v>
      </c>
      <c r="F113" s="115" t="s">
        <v>349</v>
      </c>
      <c r="G113" s="115" t="s">
        <v>344</v>
      </c>
      <c r="H113" s="88"/>
      <c r="I113" s="88"/>
      <c r="J113" s="113" t="e">
        <f t="shared" si="45"/>
        <v>#DIV/0!</v>
      </c>
      <c r="K113" s="113">
        <f t="shared" si="46"/>
        <v>0</v>
      </c>
    </row>
    <row r="114" spans="1:194" ht="47.25" hidden="1">
      <c r="A114" s="76" t="s">
        <v>597</v>
      </c>
      <c r="B114" s="93"/>
      <c r="C114" s="90">
        <v>922</v>
      </c>
      <c r="D114" s="115" t="s">
        <v>210</v>
      </c>
      <c r="E114" s="115" t="s">
        <v>323</v>
      </c>
      <c r="F114" s="115" t="s">
        <v>598</v>
      </c>
      <c r="G114" s="115"/>
      <c r="H114" s="88">
        <f t="shared" ref="H114:I114" si="65">SUM(H115)</f>
        <v>0</v>
      </c>
      <c r="I114" s="88">
        <f t="shared" si="65"/>
        <v>0</v>
      </c>
      <c r="J114" s="113" t="e">
        <f t="shared" si="45"/>
        <v>#DIV/0!</v>
      </c>
      <c r="K114" s="113">
        <f t="shared" si="46"/>
        <v>0</v>
      </c>
    </row>
    <row r="115" spans="1:194" hidden="1">
      <c r="A115" s="76" t="s">
        <v>439</v>
      </c>
      <c r="B115" s="93"/>
      <c r="C115" s="90">
        <v>922</v>
      </c>
      <c r="D115" s="115" t="s">
        <v>210</v>
      </c>
      <c r="E115" s="115" t="s">
        <v>323</v>
      </c>
      <c r="F115" s="115" t="s">
        <v>598</v>
      </c>
      <c r="G115" s="115" t="s">
        <v>344</v>
      </c>
      <c r="H115" s="88"/>
      <c r="I115" s="88"/>
      <c r="J115" s="113" t="e">
        <f t="shared" si="45"/>
        <v>#DIV/0!</v>
      </c>
      <c r="K115" s="113">
        <f t="shared" si="46"/>
        <v>0</v>
      </c>
    </row>
    <row r="116" spans="1:194" ht="68.25" customHeight="1">
      <c r="A116" s="75" t="s">
        <v>668</v>
      </c>
      <c r="B116" s="93"/>
      <c r="C116" s="90">
        <v>922</v>
      </c>
      <c r="D116" s="115" t="s">
        <v>210</v>
      </c>
      <c r="E116" s="115" t="s">
        <v>323</v>
      </c>
      <c r="F116" s="115" t="s">
        <v>588</v>
      </c>
      <c r="G116" s="115"/>
      <c r="H116" s="88">
        <f t="shared" ref="H116:I118" si="66">SUM(H117)</f>
        <v>342.5</v>
      </c>
      <c r="I116" s="88">
        <f t="shared" si="66"/>
        <v>114.7</v>
      </c>
      <c r="J116" s="113">
        <f t="shared" si="45"/>
        <v>33.489051094890513</v>
      </c>
      <c r="K116" s="113">
        <f t="shared" si="46"/>
        <v>-227.8</v>
      </c>
    </row>
    <row r="117" spans="1:194" ht="21" customHeight="1">
      <c r="A117" s="75" t="s">
        <v>441</v>
      </c>
      <c r="B117" s="93"/>
      <c r="C117" s="90">
        <v>922</v>
      </c>
      <c r="D117" s="115" t="s">
        <v>210</v>
      </c>
      <c r="E117" s="115" t="s">
        <v>323</v>
      </c>
      <c r="F117" s="115" t="s">
        <v>588</v>
      </c>
      <c r="G117" s="115" t="s">
        <v>438</v>
      </c>
      <c r="H117" s="88">
        <v>342.5</v>
      </c>
      <c r="I117" s="88">
        <v>114.7</v>
      </c>
      <c r="J117" s="113">
        <f t="shared" si="45"/>
        <v>33.489051094890513</v>
      </c>
      <c r="K117" s="113">
        <f t="shared" si="46"/>
        <v>-227.8</v>
      </c>
    </row>
    <row r="118" spans="1:194" ht="175.5" hidden="1" customHeight="1">
      <c r="A118" s="75" t="s">
        <v>669</v>
      </c>
      <c r="B118" s="93"/>
      <c r="C118" s="90">
        <v>922</v>
      </c>
      <c r="D118" s="115" t="s">
        <v>210</v>
      </c>
      <c r="E118" s="115" t="s">
        <v>323</v>
      </c>
      <c r="F118" s="91" t="s">
        <v>601</v>
      </c>
      <c r="G118" s="115"/>
      <c r="H118" s="88">
        <f t="shared" si="66"/>
        <v>0</v>
      </c>
      <c r="I118" s="88">
        <f t="shared" si="66"/>
        <v>0</v>
      </c>
      <c r="J118" s="113" t="e">
        <f t="shared" si="45"/>
        <v>#DIV/0!</v>
      </c>
      <c r="K118" s="113">
        <f t="shared" si="46"/>
        <v>0</v>
      </c>
    </row>
    <row r="119" spans="1:194" ht="81" hidden="1" customHeight="1">
      <c r="A119" s="75" t="s">
        <v>13</v>
      </c>
      <c r="B119" s="93"/>
      <c r="C119" s="90">
        <v>922</v>
      </c>
      <c r="D119" s="115" t="s">
        <v>210</v>
      </c>
      <c r="E119" s="115" t="s">
        <v>323</v>
      </c>
      <c r="F119" s="91" t="s">
        <v>601</v>
      </c>
      <c r="G119" s="115" t="s">
        <v>343</v>
      </c>
      <c r="H119" s="88"/>
      <c r="I119" s="88"/>
      <c r="J119" s="113" t="e">
        <f t="shared" si="45"/>
        <v>#DIV/0!</v>
      </c>
      <c r="K119" s="113">
        <f t="shared" si="46"/>
        <v>0</v>
      </c>
    </row>
    <row r="120" spans="1:194" ht="47.25" hidden="1">
      <c r="A120" s="76" t="s">
        <v>21</v>
      </c>
      <c r="B120" s="93"/>
      <c r="C120" s="90">
        <v>922</v>
      </c>
      <c r="D120" s="115" t="s">
        <v>210</v>
      </c>
      <c r="E120" s="115" t="s">
        <v>323</v>
      </c>
      <c r="F120" s="115" t="s">
        <v>22</v>
      </c>
      <c r="G120" s="115"/>
      <c r="H120" s="88">
        <f t="shared" ref="H120" si="67">SUM(H121+H122)</f>
        <v>0</v>
      </c>
      <c r="I120" s="88">
        <f t="shared" ref="I120" si="68">SUM(I121+I122)</f>
        <v>0</v>
      </c>
      <c r="J120" s="113" t="e">
        <f t="shared" si="45"/>
        <v>#DIV/0!</v>
      </c>
      <c r="K120" s="113">
        <f t="shared" si="46"/>
        <v>0</v>
      </c>
    </row>
    <row r="121" spans="1:194" ht="31.5" hidden="1">
      <c r="A121" s="75" t="s">
        <v>441</v>
      </c>
      <c r="B121" s="93"/>
      <c r="C121" s="90">
        <v>922</v>
      </c>
      <c r="D121" s="115" t="s">
        <v>210</v>
      </c>
      <c r="E121" s="115" t="s">
        <v>323</v>
      </c>
      <c r="F121" s="115" t="s">
        <v>22</v>
      </c>
      <c r="G121" s="115" t="s">
        <v>438</v>
      </c>
      <c r="H121" s="88"/>
      <c r="I121" s="88"/>
      <c r="J121" s="113" t="e">
        <f t="shared" si="45"/>
        <v>#DIV/0!</v>
      </c>
      <c r="K121" s="113">
        <f t="shared" si="46"/>
        <v>0</v>
      </c>
    </row>
    <row r="122" spans="1:194" hidden="1">
      <c r="A122" s="75" t="s">
        <v>439</v>
      </c>
      <c r="B122" s="93"/>
      <c r="C122" s="90">
        <v>922</v>
      </c>
      <c r="D122" s="115" t="s">
        <v>210</v>
      </c>
      <c r="E122" s="115" t="s">
        <v>323</v>
      </c>
      <c r="F122" s="115" t="s">
        <v>22</v>
      </c>
      <c r="G122" s="115" t="s">
        <v>344</v>
      </c>
      <c r="H122" s="88"/>
      <c r="I122" s="88"/>
      <c r="J122" s="113" t="e">
        <f t="shared" si="45"/>
        <v>#DIV/0!</v>
      </c>
      <c r="K122" s="113">
        <f t="shared" si="46"/>
        <v>0</v>
      </c>
    </row>
    <row r="123" spans="1:194" ht="173.25" hidden="1">
      <c r="A123" s="75" t="s">
        <v>670</v>
      </c>
      <c r="B123" s="89"/>
      <c r="C123" s="90">
        <v>922</v>
      </c>
      <c r="D123" s="91" t="s">
        <v>210</v>
      </c>
      <c r="E123" s="91" t="s">
        <v>323</v>
      </c>
      <c r="F123" s="92" t="s">
        <v>504</v>
      </c>
      <c r="G123" s="92"/>
      <c r="H123" s="88">
        <f t="shared" ref="H123:I125" si="69">SUM(H124)</f>
        <v>0</v>
      </c>
      <c r="I123" s="88">
        <f t="shared" si="69"/>
        <v>0</v>
      </c>
      <c r="J123" s="113" t="e">
        <f t="shared" si="45"/>
        <v>#DIV/0!</v>
      </c>
      <c r="K123" s="113">
        <f t="shared" si="46"/>
        <v>0</v>
      </c>
    </row>
    <row r="124" spans="1:194" hidden="1">
      <c r="A124" s="75" t="s">
        <v>135</v>
      </c>
      <c r="B124" s="93"/>
      <c r="C124" s="90">
        <v>922</v>
      </c>
      <c r="D124" s="91" t="s">
        <v>210</v>
      </c>
      <c r="E124" s="91" t="s">
        <v>323</v>
      </c>
      <c r="F124" s="92" t="s">
        <v>504</v>
      </c>
      <c r="G124" s="92" t="s">
        <v>438</v>
      </c>
      <c r="H124" s="88"/>
      <c r="I124" s="88"/>
      <c r="J124" s="113" t="e">
        <f t="shared" si="45"/>
        <v>#DIV/0!</v>
      </c>
      <c r="K124" s="113">
        <f t="shared" si="46"/>
        <v>0</v>
      </c>
    </row>
    <row r="125" spans="1:194" ht="220.5" hidden="1">
      <c r="A125" s="75" t="s">
        <v>671</v>
      </c>
      <c r="B125" s="93"/>
      <c r="C125" s="90">
        <v>922</v>
      </c>
      <c r="D125" s="91" t="s">
        <v>210</v>
      </c>
      <c r="E125" s="91" t="s">
        <v>323</v>
      </c>
      <c r="F125" s="92" t="s">
        <v>505</v>
      </c>
      <c r="G125" s="92"/>
      <c r="H125" s="88">
        <f t="shared" si="69"/>
        <v>0</v>
      </c>
      <c r="I125" s="88">
        <f t="shared" si="69"/>
        <v>0</v>
      </c>
      <c r="J125" s="113" t="e">
        <f t="shared" si="45"/>
        <v>#DIV/0!</v>
      </c>
      <c r="K125" s="113">
        <f t="shared" si="46"/>
        <v>0</v>
      </c>
    </row>
    <row r="126" spans="1:194" hidden="1">
      <c r="A126" s="75" t="s">
        <v>135</v>
      </c>
      <c r="B126" s="93"/>
      <c r="C126" s="90">
        <v>922</v>
      </c>
      <c r="D126" s="91" t="s">
        <v>210</v>
      </c>
      <c r="E126" s="91" t="s">
        <v>323</v>
      </c>
      <c r="F126" s="92" t="s">
        <v>505</v>
      </c>
      <c r="G126" s="92" t="s">
        <v>438</v>
      </c>
      <c r="H126" s="88"/>
      <c r="I126" s="88"/>
      <c r="J126" s="113" t="e">
        <f t="shared" si="45"/>
        <v>#DIV/0!</v>
      </c>
      <c r="K126" s="113">
        <f t="shared" si="46"/>
        <v>0</v>
      </c>
    </row>
    <row r="127" spans="1:194" s="217" customFormat="1" ht="31.5">
      <c r="A127" s="75" t="s">
        <v>927</v>
      </c>
      <c r="B127" s="93"/>
      <c r="C127" s="90">
        <v>922</v>
      </c>
      <c r="D127" s="115" t="s">
        <v>210</v>
      </c>
      <c r="E127" s="115" t="s">
        <v>323</v>
      </c>
      <c r="F127" s="115" t="s">
        <v>1047</v>
      </c>
      <c r="G127" s="115"/>
      <c r="H127" s="88">
        <f t="shared" ref="H127:I129" si="70">SUM(H128)</f>
        <v>500</v>
      </c>
      <c r="I127" s="88">
        <f t="shared" si="70"/>
        <v>0</v>
      </c>
      <c r="J127" s="113">
        <f t="shared" si="45"/>
        <v>0</v>
      </c>
      <c r="K127" s="113">
        <f t="shared" si="46"/>
        <v>-500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</row>
    <row r="128" spans="1:194" s="217" customFormat="1" ht="31.5">
      <c r="A128" s="75" t="s">
        <v>441</v>
      </c>
      <c r="B128" s="93"/>
      <c r="C128" s="90">
        <v>922</v>
      </c>
      <c r="D128" s="115" t="s">
        <v>210</v>
      </c>
      <c r="E128" s="115" t="s">
        <v>323</v>
      </c>
      <c r="F128" s="115" t="s">
        <v>1047</v>
      </c>
      <c r="G128" s="115" t="s">
        <v>438</v>
      </c>
      <c r="H128" s="88">
        <v>500</v>
      </c>
      <c r="I128" s="88">
        <v>0</v>
      </c>
      <c r="J128" s="113">
        <f t="shared" si="45"/>
        <v>0</v>
      </c>
      <c r="K128" s="113">
        <f t="shared" si="46"/>
        <v>-500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</row>
    <row r="129" spans="1:194" s="217" customFormat="1" ht="31.5">
      <c r="A129" s="75" t="s">
        <v>928</v>
      </c>
      <c r="B129" s="93"/>
      <c r="C129" s="90">
        <v>922</v>
      </c>
      <c r="D129" s="115" t="s">
        <v>210</v>
      </c>
      <c r="E129" s="115" t="s">
        <v>323</v>
      </c>
      <c r="F129" s="115" t="s">
        <v>1048</v>
      </c>
      <c r="G129" s="115"/>
      <c r="H129" s="88">
        <f t="shared" si="70"/>
        <v>56</v>
      </c>
      <c r="I129" s="88">
        <f t="shared" si="70"/>
        <v>0</v>
      </c>
      <c r="J129" s="113">
        <f t="shared" si="45"/>
        <v>0</v>
      </c>
      <c r="K129" s="113">
        <f t="shared" si="46"/>
        <v>-56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</row>
    <row r="130" spans="1:194" s="217" customFormat="1" ht="31.5">
      <c r="A130" s="75" t="s">
        <v>441</v>
      </c>
      <c r="B130" s="93"/>
      <c r="C130" s="90">
        <v>922</v>
      </c>
      <c r="D130" s="115" t="s">
        <v>210</v>
      </c>
      <c r="E130" s="115" t="s">
        <v>323</v>
      </c>
      <c r="F130" s="115" t="s">
        <v>1048</v>
      </c>
      <c r="G130" s="115" t="s">
        <v>438</v>
      </c>
      <c r="H130" s="88">
        <v>56</v>
      </c>
      <c r="I130" s="88">
        <v>0</v>
      </c>
      <c r="J130" s="113">
        <f t="shared" si="45"/>
        <v>0</v>
      </c>
      <c r="K130" s="113">
        <f t="shared" si="46"/>
        <v>-56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</row>
    <row r="131" spans="1:194" ht="31.5" hidden="1" customHeight="1">
      <c r="A131" s="75" t="s">
        <v>441</v>
      </c>
      <c r="B131" s="93"/>
      <c r="C131" s="90">
        <v>922</v>
      </c>
      <c r="D131" s="115" t="s">
        <v>210</v>
      </c>
      <c r="E131" s="115" t="s">
        <v>323</v>
      </c>
      <c r="F131" s="115" t="s">
        <v>266</v>
      </c>
      <c r="G131" s="115" t="s">
        <v>247</v>
      </c>
      <c r="H131" s="88"/>
      <c r="I131" s="88"/>
      <c r="J131" s="113" t="e">
        <f t="shared" si="45"/>
        <v>#DIV/0!</v>
      </c>
      <c r="K131" s="113">
        <f t="shared" si="46"/>
        <v>0</v>
      </c>
    </row>
    <row r="132" spans="1:194" s="202" customFormat="1">
      <c r="A132" s="76" t="s">
        <v>295</v>
      </c>
      <c r="B132" s="89"/>
      <c r="C132" s="90">
        <v>922</v>
      </c>
      <c r="D132" s="115" t="s">
        <v>211</v>
      </c>
      <c r="E132" s="115"/>
      <c r="F132" s="115"/>
      <c r="G132" s="115"/>
      <c r="H132" s="88">
        <f t="shared" ref="H132:I133" si="71">SUM(H133)</f>
        <v>579.9</v>
      </c>
      <c r="I132" s="88">
        <f t="shared" si="71"/>
        <v>49.9</v>
      </c>
      <c r="J132" s="113">
        <f t="shared" si="45"/>
        <v>8.6049318848077263</v>
      </c>
      <c r="K132" s="113">
        <f t="shared" si="46"/>
        <v>-530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</row>
    <row r="133" spans="1:194" s="202" customFormat="1">
      <c r="A133" s="76" t="s">
        <v>296</v>
      </c>
      <c r="B133" s="89"/>
      <c r="C133" s="90">
        <v>922</v>
      </c>
      <c r="D133" s="115" t="s">
        <v>211</v>
      </c>
      <c r="E133" s="115" t="s">
        <v>212</v>
      </c>
      <c r="F133" s="115"/>
      <c r="G133" s="115"/>
      <c r="H133" s="88">
        <f t="shared" si="71"/>
        <v>579.9</v>
      </c>
      <c r="I133" s="88">
        <f t="shared" si="71"/>
        <v>49.9</v>
      </c>
      <c r="J133" s="113">
        <f t="shared" si="45"/>
        <v>8.6049318848077263</v>
      </c>
      <c r="K133" s="113">
        <f t="shared" si="46"/>
        <v>-530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</row>
    <row r="134" spans="1:194" s="202" customFormat="1" ht="47.25">
      <c r="A134" s="76" t="s">
        <v>930</v>
      </c>
      <c r="B134" s="128"/>
      <c r="C134" s="90">
        <v>922</v>
      </c>
      <c r="D134" s="115" t="s">
        <v>211</v>
      </c>
      <c r="E134" s="115" t="s">
        <v>212</v>
      </c>
      <c r="F134" s="115" t="s">
        <v>108</v>
      </c>
      <c r="G134" s="115"/>
      <c r="H134" s="88">
        <f t="shared" ref="H134" si="72">SUM(H135+H136)</f>
        <v>579.9</v>
      </c>
      <c r="I134" s="88">
        <f t="shared" ref="I134" si="73">SUM(I135+I136)</f>
        <v>49.9</v>
      </c>
      <c r="J134" s="113">
        <f t="shared" si="45"/>
        <v>8.6049318848077263</v>
      </c>
      <c r="K134" s="113">
        <f t="shared" si="46"/>
        <v>-530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</row>
    <row r="135" spans="1:194" s="202" customFormat="1" ht="63">
      <c r="A135" s="76" t="s">
        <v>436</v>
      </c>
      <c r="B135" s="89"/>
      <c r="C135" s="90">
        <v>922</v>
      </c>
      <c r="D135" s="115" t="s">
        <v>211</v>
      </c>
      <c r="E135" s="115" t="s">
        <v>212</v>
      </c>
      <c r="F135" s="115" t="s">
        <v>108</v>
      </c>
      <c r="G135" s="115" t="s">
        <v>343</v>
      </c>
      <c r="H135" s="88">
        <v>500.4</v>
      </c>
      <c r="I135" s="88">
        <v>48.1</v>
      </c>
      <c r="J135" s="113">
        <f t="shared" si="45"/>
        <v>9.6123101518784981</v>
      </c>
      <c r="K135" s="113">
        <f t="shared" si="46"/>
        <v>-452.29999999999995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</row>
    <row r="136" spans="1:194" s="202" customFormat="1" ht="31.5" customHeight="1">
      <c r="A136" s="76" t="s">
        <v>437</v>
      </c>
      <c r="B136" s="93"/>
      <c r="C136" s="90">
        <v>922</v>
      </c>
      <c r="D136" s="115" t="s">
        <v>211</v>
      </c>
      <c r="E136" s="115" t="s">
        <v>212</v>
      </c>
      <c r="F136" s="115" t="s">
        <v>108</v>
      </c>
      <c r="G136" s="115" t="s">
        <v>438</v>
      </c>
      <c r="H136" s="88">
        <v>79.5</v>
      </c>
      <c r="I136" s="88">
        <v>1.8</v>
      </c>
      <c r="J136" s="113">
        <f t="shared" si="45"/>
        <v>2.2641509433962268</v>
      </c>
      <c r="K136" s="113">
        <f t="shared" si="46"/>
        <v>-77.7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</row>
    <row r="137" spans="1:194" ht="31.5">
      <c r="A137" s="75" t="s">
        <v>51</v>
      </c>
      <c r="B137" s="118"/>
      <c r="C137" s="125" t="s">
        <v>50</v>
      </c>
      <c r="D137" s="115" t="s">
        <v>212</v>
      </c>
      <c r="E137" s="115"/>
      <c r="F137" s="115"/>
      <c r="G137" s="115"/>
      <c r="H137" s="88">
        <f t="shared" ref="H137" si="74">SUM(H144+H154+H14+H138)</f>
        <v>5078</v>
      </c>
      <c r="I137" s="88">
        <f t="shared" ref="I137" si="75">SUM(I144+I154+I14+I138)</f>
        <v>912.7</v>
      </c>
      <c r="J137" s="113">
        <f t="shared" si="45"/>
        <v>17.973611658133123</v>
      </c>
      <c r="K137" s="113">
        <f t="shared" si="46"/>
        <v>-4165.3</v>
      </c>
    </row>
    <row r="138" spans="1:194" s="176" customFormat="1">
      <c r="A138" s="75" t="s">
        <v>634</v>
      </c>
      <c r="B138" s="118"/>
      <c r="C138" s="125" t="s">
        <v>50</v>
      </c>
      <c r="D138" s="115" t="s">
        <v>212</v>
      </c>
      <c r="E138" s="115" t="s">
        <v>213</v>
      </c>
      <c r="F138" s="115"/>
      <c r="G138" s="115"/>
      <c r="H138" s="88">
        <f t="shared" ref="H138" si="76">SUM(H139+H142)</f>
        <v>1055</v>
      </c>
      <c r="I138" s="88">
        <f t="shared" ref="I138" si="77">SUM(I139+I142)</f>
        <v>151.6</v>
      </c>
      <c r="J138" s="113">
        <f t="shared" si="45"/>
        <v>14.369668246445496</v>
      </c>
      <c r="K138" s="113">
        <f t="shared" si="46"/>
        <v>-903.4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</row>
    <row r="139" spans="1:194" s="176" customFormat="1" ht="78.75">
      <c r="A139" s="75" t="s">
        <v>633</v>
      </c>
      <c r="B139" s="118"/>
      <c r="C139" s="125" t="s">
        <v>50</v>
      </c>
      <c r="D139" s="115" t="s">
        <v>212</v>
      </c>
      <c r="E139" s="115" t="s">
        <v>213</v>
      </c>
      <c r="F139" s="115" t="s">
        <v>631</v>
      </c>
      <c r="G139" s="115"/>
      <c r="H139" s="88">
        <f t="shared" ref="H139" si="78">SUM(H140+H141)</f>
        <v>980.90000000000009</v>
      </c>
      <c r="I139" s="88">
        <f t="shared" ref="I139" si="79">SUM(I140+I141)</f>
        <v>151.6</v>
      </c>
      <c r="J139" s="113">
        <f t="shared" si="45"/>
        <v>15.455194209399528</v>
      </c>
      <c r="K139" s="113">
        <f t="shared" si="46"/>
        <v>-829.30000000000007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</row>
    <row r="140" spans="1:194" s="176" customFormat="1" ht="63">
      <c r="A140" s="76" t="s">
        <v>436</v>
      </c>
      <c r="B140" s="118"/>
      <c r="C140" s="125" t="s">
        <v>50</v>
      </c>
      <c r="D140" s="115" t="s">
        <v>212</v>
      </c>
      <c r="E140" s="115" t="s">
        <v>213</v>
      </c>
      <c r="F140" s="115" t="s">
        <v>631</v>
      </c>
      <c r="G140" s="115" t="s">
        <v>343</v>
      </c>
      <c r="H140" s="88">
        <v>829.7</v>
      </c>
      <c r="I140" s="88">
        <v>141</v>
      </c>
      <c r="J140" s="113">
        <f t="shared" si="45"/>
        <v>16.994094250934072</v>
      </c>
      <c r="K140" s="113">
        <f t="shared" si="46"/>
        <v>-688.7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</row>
    <row r="141" spans="1:194" s="183" customFormat="1" ht="31.5">
      <c r="A141" s="75" t="s">
        <v>441</v>
      </c>
      <c r="B141" s="118"/>
      <c r="C141" s="125" t="s">
        <v>50</v>
      </c>
      <c r="D141" s="115" t="s">
        <v>212</v>
      </c>
      <c r="E141" s="115" t="s">
        <v>213</v>
      </c>
      <c r="F141" s="115" t="s">
        <v>631</v>
      </c>
      <c r="G141" s="115" t="s">
        <v>438</v>
      </c>
      <c r="H141" s="88">
        <v>151.19999999999999</v>
      </c>
      <c r="I141" s="88">
        <v>10.6</v>
      </c>
      <c r="J141" s="113">
        <f t="shared" si="45"/>
        <v>7.0105820105820102</v>
      </c>
      <c r="K141" s="113">
        <f t="shared" si="46"/>
        <v>-140.6</v>
      </c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</row>
    <row r="142" spans="1:194" s="176" customFormat="1" ht="47.25">
      <c r="A142" s="75" t="s">
        <v>632</v>
      </c>
      <c r="B142" s="118"/>
      <c r="C142" s="125" t="s">
        <v>50</v>
      </c>
      <c r="D142" s="115" t="s">
        <v>212</v>
      </c>
      <c r="E142" s="115" t="s">
        <v>213</v>
      </c>
      <c r="F142" s="115" t="s">
        <v>630</v>
      </c>
      <c r="G142" s="115"/>
      <c r="H142" s="88">
        <f t="shared" ref="H142:I142" si="80">SUM(H143)</f>
        <v>74.099999999999994</v>
      </c>
      <c r="I142" s="88">
        <f t="shared" si="80"/>
        <v>0</v>
      </c>
      <c r="J142" s="113">
        <f t="shared" si="45"/>
        <v>0</v>
      </c>
      <c r="K142" s="113">
        <f t="shared" si="46"/>
        <v>-74.099999999999994</v>
      </c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</row>
    <row r="143" spans="1:194" s="176" customFormat="1" ht="63">
      <c r="A143" s="76" t="s">
        <v>436</v>
      </c>
      <c r="B143" s="118"/>
      <c r="C143" s="125" t="s">
        <v>50</v>
      </c>
      <c r="D143" s="115" t="s">
        <v>212</v>
      </c>
      <c r="E143" s="115" t="s">
        <v>213</v>
      </c>
      <c r="F143" s="115" t="s">
        <v>630</v>
      </c>
      <c r="G143" s="115" t="s">
        <v>343</v>
      </c>
      <c r="H143" s="88">
        <v>74.099999999999994</v>
      </c>
      <c r="I143" s="88">
        <v>0</v>
      </c>
      <c r="J143" s="113">
        <f t="shared" si="45"/>
        <v>0</v>
      </c>
      <c r="K143" s="113">
        <f t="shared" si="46"/>
        <v>-74.099999999999994</v>
      </c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</row>
    <row r="144" spans="1:194" ht="47.25">
      <c r="A144" s="75" t="s">
        <v>49</v>
      </c>
      <c r="B144" s="118"/>
      <c r="C144" s="90">
        <v>922</v>
      </c>
      <c r="D144" s="115" t="s">
        <v>212</v>
      </c>
      <c r="E144" s="115" t="s">
        <v>217</v>
      </c>
      <c r="F144" s="115"/>
      <c r="G144" s="115"/>
      <c r="H144" s="88">
        <f t="shared" ref="H144" si="81">SUM(H145+H147+H150+H152)</f>
        <v>3680</v>
      </c>
      <c r="I144" s="88">
        <f t="shared" ref="I144" si="82">SUM(I145+I147+I150+I152)</f>
        <v>761.1</v>
      </c>
      <c r="J144" s="113">
        <f t="shared" si="45"/>
        <v>20.682065217391305</v>
      </c>
      <c r="K144" s="113">
        <f t="shared" si="46"/>
        <v>-2918.9</v>
      </c>
    </row>
    <row r="145" spans="1:194" ht="126" hidden="1" customHeight="1">
      <c r="A145" s="74" t="s">
        <v>672</v>
      </c>
      <c r="B145" s="89"/>
      <c r="C145" s="90">
        <v>922</v>
      </c>
      <c r="D145" s="115" t="s">
        <v>212</v>
      </c>
      <c r="E145" s="115" t="s">
        <v>217</v>
      </c>
      <c r="F145" s="115" t="s">
        <v>125</v>
      </c>
      <c r="G145" s="115"/>
      <c r="H145" s="88">
        <f t="shared" ref="H145:I145" si="83">SUM(H146)</f>
        <v>0</v>
      </c>
      <c r="I145" s="88">
        <f t="shared" si="83"/>
        <v>0</v>
      </c>
      <c r="J145" s="113" t="e">
        <f t="shared" ref="J145:J208" si="84">SUM(I145/H145*100)</f>
        <v>#DIV/0!</v>
      </c>
      <c r="K145" s="113">
        <f t="shared" ref="K145:K208" si="85">SUM(I145-H145)</f>
        <v>0</v>
      </c>
    </row>
    <row r="146" spans="1:194" ht="26.25" hidden="1" customHeight="1">
      <c r="A146" s="75" t="s">
        <v>441</v>
      </c>
      <c r="B146" s="93"/>
      <c r="C146" s="90">
        <v>922</v>
      </c>
      <c r="D146" s="115" t="s">
        <v>212</v>
      </c>
      <c r="E146" s="115" t="s">
        <v>217</v>
      </c>
      <c r="F146" s="115" t="s">
        <v>125</v>
      </c>
      <c r="G146" s="115" t="s">
        <v>438</v>
      </c>
      <c r="H146" s="88"/>
      <c r="I146" s="88"/>
      <c r="J146" s="113" t="e">
        <f t="shared" si="84"/>
        <v>#DIV/0!</v>
      </c>
      <c r="K146" s="113">
        <f t="shared" si="85"/>
        <v>0</v>
      </c>
    </row>
    <row r="147" spans="1:194" ht="31.5">
      <c r="A147" s="76" t="s">
        <v>946</v>
      </c>
      <c r="B147" s="89"/>
      <c r="C147" s="90">
        <v>922</v>
      </c>
      <c r="D147" s="115" t="s">
        <v>212</v>
      </c>
      <c r="E147" s="115" t="s">
        <v>217</v>
      </c>
      <c r="F147" s="115" t="s">
        <v>126</v>
      </c>
      <c r="G147" s="115"/>
      <c r="H147" s="88">
        <f t="shared" ref="H147" si="86">SUM(H148:H149)</f>
        <v>3478</v>
      </c>
      <c r="I147" s="88">
        <f t="shared" ref="I147" si="87">SUM(I148:I149)</f>
        <v>761.1</v>
      </c>
      <c r="J147" s="113">
        <f t="shared" si="84"/>
        <v>21.883266244968375</v>
      </c>
      <c r="K147" s="113">
        <f t="shared" si="85"/>
        <v>-2716.9</v>
      </c>
    </row>
    <row r="148" spans="1:194" ht="63">
      <c r="A148" s="75" t="s">
        <v>436</v>
      </c>
      <c r="B148" s="93"/>
      <c r="C148" s="90">
        <v>922</v>
      </c>
      <c r="D148" s="115" t="s">
        <v>212</v>
      </c>
      <c r="E148" s="115" t="s">
        <v>217</v>
      </c>
      <c r="F148" s="115" t="s">
        <v>126</v>
      </c>
      <c r="G148" s="115" t="s">
        <v>343</v>
      </c>
      <c r="H148" s="88">
        <v>3386</v>
      </c>
      <c r="I148" s="88">
        <v>761.1</v>
      </c>
      <c r="J148" s="113">
        <f t="shared" si="84"/>
        <v>22.477849970466629</v>
      </c>
      <c r="K148" s="113">
        <f t="shared" si="85"/>
        <v>-2624.9</v>
      </c>
    </row>
    <row r="149" spans="1:194" ht="31.5">
      <c r="A149" s="75" t="s">
        <v>441</v>
      </c>
      <c r="B149" s="93"/>
      <c r="C149" s="90">
        <v>922</v>
      </c>
      <c r="D149" s="115" t="s">
        <v>212</v>
      </c>
      <c r="E149" s="115" t="s">
        <v>217</v>
      </c>
      <c r="F149" s="115" t="s">
        <v>126</v>
      </c>
      <c r="G149" s="115" t="s">
        <v>438</v>
      </c>
      <c r="H149" s="88">
        <v>92</v>
      </c>
      <c r="I149" s="88">
        <v>0</v>
      </c>
      <c r="J149" s="113">
        <f t="shared" si="84"/>
        <v>0</v>
      </c>
      <c r="K149" s="113">
        <f t="shared" si="85"/>
        <v>-92</v>
      </c>
    </row>
    <row r="150" spans="1:194" ht="47.25">
      <c r="A150" s="76" t="s">
        <v>947</v>
      </c>
      <c r="B150" s="89"/>
      <c r="C150" s="90">
        <v>922</v>
      </c>
      <c r="D150" s="115" t="s">
        <v>212</v>
      </c>
      <c r="E150" s="115" t="s">
        <v>217</v>
      </c>
      <c r="F150" s="115" t="s">
        <v>76</v>
      </c>
      <c r="G150" s="115"/>
      <c r="H150" s="88">
        <f t="shared" ref="H150:I150" si="88">SUM(H151)</f>
        <v>202</v>
      </c>
      <c r="I150" s="88">
        <f t="shared" si="88"/>
        <v>0</v>
      </c>
      <c r="J150" s="113">
        <f t="shared" si="84"/>
        <v>0</v>
      </c>
      <c r="K150" s="113">
        <f t="shared" si="85"/>
        <v>-202</v>
      </c>
    </row>
    <row r="151" spans="1:194" ht="23.25" customHeight="1">
      <c r="A151" s="75" t="s">
        <v>441</v>
      </c>
      <c r="B151" s="93"/>
      <c r="C151" s="90">
        <v>922</v>
      </c>
      <c r="D151" s="115" t="s">
        <v>212</v>
      </c>
      <c r="E151" s="115" t="s">
        <v>217</v>
      </c>
      <c r="F151" s="115" t="s">
        <v>76</v>
      </c>
      <c r="G151" s="115" t="s">
        <v>438</v>
      </c>
      <c r="H151" s="88">
        <v>202</v>
      </c>
      <c r="I151" s="88">
        <v>0</v>
      </c>
      <c r="J151" s="113">
        <f t="shared" si="84"/>
        <v>0</v>
      </c>
      <c r="K151" s="113">
        <f t="shared" si="85"/>
        <v>-202</v>
      </c>
    </row>
    <row r="152" spans="1:194" ht="71.25" hidden="1" customHeight="1">
      <c r="A152" s="75" t="s">
        <v>674</v>
      </c>
      <c r="B152" s="93"/>
      <c r="C152" s="90">
        <v>922</v>
      </c>
      <c r="D152" s="115" t="s">
        <v>212</v>
      </c>
      <c r="E152" s="115" t="s">
        <v>217</v>
      </c>
      <c r="F152" s="71" t="s">
        <v>314</v>
      </c>
      <c r="G152" s="115"/>
      <c r="H152" s="88">
        <f t="shared" ref="H152:I152" si="89">SUM(H153)</f>
        <v>0</v>
      </c>
      <c r="I152" s="88">
        <f t="shared" si="89"/>
        <v>0</v>
      </c>
      <c r="J152" s="113" t="e">
        <f t="shared" si="84"/>
        <v>#DIV/0!</v>
      </c>
      <c r="K152" s="113">
        <f t="shared" si="85"/>
        <v>0</v>
      </c>
    </row>
    <row r="153" spans="1:194" ht="24" hidden="1" customHeight="1">
      <c r="A153" s="75" t="s">
        <v>440</v>
      </c>
      <c r="B153" s="93"/>
      <c r="C153" s="90">
        <v>922</v>
      </c>
      <c r="D153" s="115" t="s">
        <v>212</v>
      </c>
      <c r="E153" s="115" t="s">
        <v>217</v>
      </c>
      <c r="F153" s="71" t="s">
        <v>314</v>
      </c>
      <c r="G153" s="115" t="s">
        <v>241</v>
      </c>
      <c r="H153" s="88"/>
      <c r="I153" s="88"/>
      <c r="J153" s="113" t="e">
        <f t="shared" si="84"/>
        <v>#DIV/0!</v>
      </c>
      <c r="K153" s="113">
        <f t="shared" si="85"/>
        <v>0</v>
      </c>
    </row>
    <row r="154" spans="1:194" ht="15.75" customHeight="1">
      <c r="A154" s="75" t="s">
        <v>169</v>
      </c>
      <c r="B154" s="93"/>
      <c r="C154" s="90">
        <v>922</v>
      </c>
      <c r="D154" s="115" t="s">
        <v>212</v>
      </c>
      <c r="E154" s="115" t="s">
        <v>218</v>
      </c>
      <c r="F154" s="115"/>
      <c r="G154" s="115"/>
      <c r="H154" s="97">
        <f t="shared" ref="H154" si="90">SUM(H155+H157)</f>
        <v>343</v>
      </c>
      <c r="I154" s="97">
        <f t="shared" ref="I154" si="91">SUM(I155+I157)</f>
        <v>0</v>
      </c>
      <c r="J154" s="113">
        <f t="shared" si="84"/>
        <v>0</v>
      </c>
      <c r="K154" s="113">
        <f t="shared" si="85"/>
        <v>-343</v>
      </c>
    </row>
    <row r="155" spans="1:194" ht="27.75" customHeight="1">
      <c r="A155" s="75" t="s">
        <v>896</v>
      </c>
      <c r="B155" s="93"/>
      <c r="C155" s="90">
        <v>922</v>
      </c>
      <c r="D155" s="115" t="s">
        <v>212</v>
      </c>
      <c r="E155" s="115" t="s">
        <v>218</v>
      </c>
      <c r="F155" s="10" t="s">
        <v>897</v>
      </c>
      <c r="G155" s="115"/>
      <c r="H155" s="97">
        <f t="shared" ref="H155:I155" si="92">SUM(H156)</f>
        <v>343</v>
      </c>
      <c r="I155" s="97">
        <f t="shared" si="92"/>
        <v>0</v>
      </c>
      <c r="J155" s="113">
        <f t="shared" si="84"/>
        <v>0</v>
      </c>
      <c r="K155" s="113">
        <f t="shared" si="85"/>
        <v>-343</v>
      </c>
    </row>
    <row r="156" spans="1:194" ht="20.25" customHeight="1">
      <c r="A156" s="75" t="s">
        <v>441</v>
      </c>
      <c r="B156" s="93"/>
      <c r="C156" s="90">
        <v>922</v>
      </c>
      <c r="D156" s="115" t="s">
        <v>212</v>
      </c>
      <c r="E156" s="115" t="s">
        <v>218</v>
      </c>
      <c r="F156" s="10" t="s">
        <v>897</v>
      </c>
      <c r="G156" s="115" t="s">
        <v>438</v>
      </c>
      <c r="H156" s="88">
        <v>343</v>
      </c>
      <c r="I156" s="88">
        <v>0</v>
      </c>
      <c r="J156" s="113">
        <f t="shared" si="84"/>
        <v>0</v>
      </c>
      <c r="K156" s="113">
        <f t="shared" si="85"/>
        <v>-343</v>
      </c>
    </row>
    <row r="157" spans="1:194" s="202" customFormat="1" ht="56.25" hidden="1" customHeight="1">
      <c r="A157" s="23" t="s">
        <v>914</v>
      </c>
      <c r="B157" s="93"/>
      <c r="C157" s="90">
        <v>922</v>
      </c>
      <c r="D157" s="115" t="s">
        <v>212</v>
      </c>
      <c r="E157" s="115" t="s">
        <v>218</v>
      </c>
      <c r="F157" s="10" t="s">
        <v>46</v>
      </c>
      <c r="G157" s="115"/>
      <c r="H157" s="97">
        <f t="shared" ref="H157:I157" si="93">SUM(H158)</f>
        <v>0</v>
      </c>
      <c r="I157" s="97">
        <f t="shared" si="93"/>
        <v>0</v>
      </c>
      <c r="J157" s="113" t="e">
        <f t="shared" si="84"/>
        <v>#DIV/0!</v>
      </c>
      <c r="K157" s="113">
        <f t="shared" si="85"/>
        <v>0</v>
      </c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</row>
    <row r="158" spans="1:194" s="202" customFormat="1" ht="20.25" hidden="1" customHeight="1">
      <c r="A158" s="75" t="s">
        <v>441</v>
      </c>
      <c r="B158" s="93"/>
      <c r="C158" s="90">
        <v>922</v>
      </c>
      <c r="D158" s="115" t="s">
        <v>212</v>
      </c>
      <c r="E158" s="115" t="s">
        <v>218</v>
      </c>
      <c r="F158" s="10" t="s">
        <v>46</v>
      </c>
      <c r="G158" s="115" t="s">
        <v>438</v>
      </c>
      <c r="H158" s="88"/>
      <c r="I158" s="88"/>
      <c r="J158" s="113" t="e">
        <f t="shared" si="84"/>
        <v>#DIV/0!</v>
      </c>
      <c r="K158" s="113">
        <f t="shared" si="85"/>
        <v>0</v>
      </c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</row>
    <row r="159" spans="1:194" ht="36.75" hidden="1" customHeight="1">
      <c r="A159" s="75" t="s">
        <v>259</v>
      </c>
      <c r="B159" s="93"/>
      <c r="C159" s="90">
        <v>922</v>
      </c>
      <c r="D159" s="115" t="s">
        <v>212</v>
      </c>
      <c r="E159" s="115" t="s">
        <v>221</v>
      </c>
      <c r="F159" s="115"/>
      <c r="G159" s="115"/>
      <c r="H159" s="97">
        <f t="shared" ref="H159" si="94">SUM(H160+H162)</f>
        <v>0</v>
      </c>
      <c r="I159" s="97">
        <f t="shared" ref="I159" si="95">SUM(I160+I162)</f>
        <v>0</v>
      </c>
      <c r="J159" s="113" t="e">
        <f t="shared" si="84"/>
        <v>#DIV/0!</v>
      </c>
      <c r="K159" s="113">
        <f t="shared" si="85"/>
        <v>0</v>
      </c>
    </row>
    <row r="160" spans="1:194" ht="94.5" hidden="1" customHeight="1">
      <c r="A160" s="126" t="s">
        <v>675</v>
      </c>
      <c r="B160" s="93"/>
      <c r="C160" s="90">
        <v>922</v>
      </c>
      <c r="D160" s="115" t="s">
        <v>212</v>
      </c>
      <c r="E160" s="115" t="s">
        <v>221</v>
      </c>
      <c r="F160" s="92" t="s">
        <v>413</v>
      </c>
      <c r="G160" s="92"/>
      <c r="H160" s="88">
        <f t="shared" ref="H160:I160" si="96">SUM(H161)</f>
        <v>0</v>
      </c>
      <c r="I160" s="88">
        <f t="shared" si="96"/>
        <v>0</v>
      </c>
      <c r="J160" s="113" t="e">
        <f t="shared" si="84"/>
        <v>#DIV/0!</v>
      </c>
      <c r="K160" s="113">
        <f t="shared" si="85"/>
        <v>0</v>
      </c>
    </row>
    <row r="161" spans="1:194" ht="19.5" hidden="1" customHeight="1">
      <c r="A161" s="75" t="s">
        <v>441</v>
      </c>
      <c r="B161" s="93"/>
      <c r="C161" s="90">
        <v>922</v>
      </c>
      <c r="D161" s="115" t="s">
        <v>212</v>
      </c>
      <c r="E161" s="115" t="s">
        <v>221</v>
      </c>
      <c r="F161" s="92" t="s">
        <v>413</v>
      </c>
      <c r="G161" s="92" t="s">
        <v>438</v>
      </c>
      <c r="H161" s="88"/>
      <c r="I161" s="88"/>
      <c r="J161" s="113" t="e">
        <f t="shared" si="84"/>
        <v>#DIV/0!</v>
      </c>
      <c r="K161" s="113">
        <f t="shared" si="85"/>
        <v>0</v>
      </c>
    </row>
    <row r="162" spans="1:194" ht="123.75" hidden="1" customHeight="1">
      <c r="A162" s="75" t="s">
        <v>676</v>
      </c>
      <c r="B162" s="93"/>
      <c r="C162" s="90">
        <v>922</v>
      </c>
      <c r="D162" s="115" t="s">
        <v>212</v>
      </c>
      <c r="E162" s="115" t="s">
        <v>221</v>
      </c>
      <c r="F162" s="115" t="s">
        <v>263</v>
      </c>
      <c r="G162" s="115"/>
      <c r="H162" s="97">
        <f t="shared" ref="H162:I162" si="97">SUM(H163)</f>
        <v>0</v>
      </c>
      <c r="I162" s="97">
        <f t="shared" si="97"/>
        <v>0</v>
      </c>
      <c r="J162" s="113" t="e">
        <f t="shared" si="84"/>
        <v>#DIV/0!</v>
      </c>
      <c r="K162" s="113">
        <f t="shared" si="85"/>
        <v>0</v>
      </c>
    </row>
    <row r="163" spans="1:194" ht="21" hidden="1" customHeight="1">
      <c r="A163" s="75" t="s">
        <v>441</v>
      </c>
      <c r="B163" s="93"/>
      <c r="C163" s="90">
        <v>922</v>
      </c>
      <c r="D163" s="115" t="s">
        <v>212</v>
      </c>
      <c r="E163" s="115" t="s">
        <v>221</v>
      </c>
      <c r="F163" s="115" t="s">
        <v>263</v>
      </c>
      <c r="G163" s="115" t="s">
        <v>438</v>
      </c>
      <c r="H163" s="88"/>
      <c r="I163" s="88"/>
      <c r="J163" s="113" t="e">
        <f t="shared" si="84"/>
        <v>#DIV/0!</v>
      </c>
      <c r="K163" s="113">
        <f t="shared" si="85"/>
        <v>0</v>
      </c>
    </row>
    <row r="164" spans="1:194">
      <c r="A164" s="78" t="s">
        <v>52</v>
      </c>
      <c r="B164" s="121"/>
      <c r="C164" s="90">
        <v>922</v>
      </c>
      <c r="D164" s="115" t="s">
        <v>213</v>
      </c>
      <c r="E164" s="115"/>
      <c r="F164" s="115"/>
      <c r="G164" s="115"/>
      <c r="H164" s="88">
        <f t="shared" ref="H164" si="98">SUM(H165+H183+H192+H217+H170)</f>
        <v>40354.1</v>
      </c>
      <c r="I164" s="88">
        <f t="shared" ref="I164" si="99">SUM(I165+I183+I192+I217+I170)</f>
        <v>3969.9</v>
      </c>
      <c r="J164" s="113">
        <f t="shared" si="84"/>
        <v>9.8376620962925703</v>
      </c>
      <c r="K164" s="113">
        <f t="shared" si="85"/>
        <v>-36384.199999999997</v>
      </c>
    </row>
    <row r="165" spans="1:194" ht="15.75" customHeight="1">
      <c r="A165" s="78" t="s">
        <v>74</v>
      </c>
      <c r="B165" s="121"/>
      <c r="C165" s="90">
        <v>922</v>
      </c>
      <c r="D165" s="115" t="s">
        <v>213</v>
      </c>
      <c r="E165" s="115" t="s">
        <v>210</v>
      </c>
      <c r="F165" s="115"/>
      <c r="G165" s="115"/>
      <c r="H165" s="88">
        <f t="shared" ref="H165" si="100">SUM(H166+H168)</f>
        <v>50</v>
      </c>
      <c r="I165" s="88">
        <f t="shared" ref="I165" si="101">SUM(I166+I168)</f>
        <v>0</v>
      </c>
      <c r="J165" s="113">
        <f t="shared" si="84"/>
        <v>0</v>
      </c>
      <c r="K165" s="113">
        <f t="shared" si="85"/>
        <v>-50</v>
      </c>
    </row>
    <row r="166" spans="1:194" ht="78.75" customHeight="1">
      <c r="A166" s="221" t="s">
        <v>1049</v>
      </c>
      <c r="B166" s="124"/>
      <c r="C166" s="90">
        <v>922</v>
      </c>
      <c r="D166" s="115" t="s">
        <v>213</v>
      </c>
      <c r="E166" s="115" t="s">
        <v>210</v>
      </c>
      <c r="F166" s="115" t="s">
        <v>398</v>
      </c>
      <c r="G166" s="115"/>
      <c r="H166" s="88">
        <f t="shared" ref="H166:I166" si="102">SUM(H167)</f>
        <v>50</v>
      </c>
      <c r="I166" s="88">
        <f t="shared" si="102"/>
        <v>0</v>
      </c>
      <c r="J166" s="113">
        <f t="shared" si="84"/>
        <v>0</v>
      </c>
      <c r="K166" s="113">
        <f t="shared" si="85"/>
        <v>-50</v>
      </c>
    </row>
    <row r="167" spans="1:194" ht="31.5" customHeight="1">
      <c r="A167" s="75" t="s">
        <v>441</v>
      </c>
      <c r="B167" s="121"/>
      <c r="C167" s="90">
        <v>922</v>
      </c>
      <c r="D167" s="115" t="s">
        <v>213</v>
      </c>
      <c r="E167" s="115" t="s">
        <v>210</v>
      </c>
      <c r="F167" s="115" t="s">
        <v>398</v>
      </c>
      <c r="G167" s="115" t="s">
        <v>438</v>
      </c>
      <c r="H167" s="88">
        <v>50</v>
      </c>
      <c r="I167" s="88">
        <v>0</v>
      </c>
      <c r="J167" s="113">
        <f t="shared" si="84"/>
        <v>0</v>
      </c>
      <c r="K167" s="113">
        <f t="shared" si="85"/>
        <v>-50</v>
      </c>
    </row>
    <row r="168" spans="1:194" ht="189" hidden="1" customHeight="1">
      <c r="A168" s="74" t="s">
        <v>678</v>
      </c>
      <c r="B168" s="121"/>
      <c r="C168" s="90">
        <v>922</v>
      </c>
      <c r="D168" s="115" t="s">
        <v>213</v>
      </c>
      <c r="E168" s="115" t="s">
        <v>210</v>
      </c>
      <c r="F168" s="115" t="s">
        <v>6</v>
      </c>
      <c r="G168" s="115"/>
      <c r="H168" s="88">
        <f t="shared" ref="H168:I168" si="103">SUM(H169)</f>
        <v>0</v>
      </c>
      <c r="I168" s="88">
        <f t="shared" si="103"/>
        <v>0</v>
      </c>
      <c r="J168" s="113" t="e">
        <f t="shared" si="84"/>
        <v>#DIV/0!</v>
      </c>
      <c r="K168" s="113">
        <f t="shared" si="85"/>
        <v>0</v>
      </c>
    </row>
    <row r="169" spans="1:194" ht="31.5" hidden="1" customHeight="1">
      <c r="A169" s="75" t="s">
        <v>441</v>
      </c>
      <c r="B169" s="93"/>
      <c r="C169" s="90">
        <v>922</v>
      </c>
      <c r="D169" s="115" t="s">
        <v>213</v>
      </c>
      <c r="E169" s="115" t="s">
        <v>210</v>
      </c>
      <c r="F169" s="115" t="s">
        <v>6</v>
      </c>
      <c r="G169" s="115" t="s">
        <v>438</v>
      </c>
      <c r="H169" s="88"/>
      <c r="I169" s="88"/>
      <c r="J169" s="113" t="e">
        <f t="shared" si="84"/>
        <v>#DIV/0!</v>
      </c>
      <c r="K169" s="113">
        <f t="shared" si="85"/>
        <v>0</v>
      </c>
    </row>
    <row r="170" spans="1:194">
      <c r="A170" s="75" t="s">
        <v>459</v>
      </c>
      <c r="B170" s="93"/>
      <c r="C170" s="90">
        <v>922</v>
      </c>
      <c r="D170" s="115" t="s">
        <v>213</v>
      </c>
      <c r="E170" s="115" t="s">
        <v>214</v>
      </c>
      <c r="F170" s="115"/>
      <c r="G170" s="115"/>
      <c r="H170" s="88">
        <f t="shared" ref="H170" si="104">SUM(H171+H181+H173+H175+H177+H179)</f>
        <v>670.5</v>
      </c>
      <c r="I170" s="88">
        <f t="shared" ref="I170" si="105">SUM(I171+I181+I173+I175+I177+I179)</f>
        <v>0</v>
      </c>
      <c r="J170" s="113">
        <f t="shared" si="84"/>
        <v>0</v>
      </c>
      <c r="K170" s="113">
        <f t="shared" si="85"/>
        <v>-670.5</v>
      </c>
    </row>
    <row r="171" spans="1:194" ht="94.5">
      <c r="A171" s="75" t="s">
        <v>535</v>
      </c>
      <c r="B171" s="93"/>
      <c r="C171" s="90">
        <v>922</v>
      </c>
      <c r="D171" s="115" t="s">
        <v>213</v>
      </c>
      <c r="E171" s="115" t="s">
        <v>214</v>
      </c>
      <c r="F171" s="115" t="s">
        <v>580</v>
      </c>
      <c r="G171" s="115"/>
      <c r="H171" s="88">
        <f t="shared" ref="H171:I171" si="106">SUM(H172)</f>
        <v>63</v>
      </c>
      <c r="I171" s="88">
        <f t="shared" si="106"/>
        <v>0</v>
      </c>
      <c r="J171" s="113">
        <f t="shared" si="84"/>
        <v>0</v>
      </c>
      <c r="K171" s="113">
        <f t="shared" si="85"/>
        <v>-63</v>
      </c>
    </row>
    <row r="172" spans="1:194" ht="31.5">
      <c r="A172" s="75" t="s">
        <v>441</v>
      </c>
      <c r="B172" s="93"/>
      <c r="C172" s="90">
        <v>922</v>
      </c>
      <c r="D172" s="115" t="s">
        <v>213</v>
      </c>
      <c r="E172" s="115" t="s">
        <v>214</v>
      </c>
      <c r="F172" s="115" t="s">
        <v>580</v>
      </c>
      <c r="G172" s="115" t="s">
        <v>438</v>
      </c>
      <c r="H172" s="88">
        <v>63</v>
      </c>
      <c r="I172" s="88">
        <v>0</v>
      </c>
      <c r="J172" s="113">
        <f t="shared" si="84"/>
        <v>0</v>
      </c>
      <c r="K172" s="113">
        <f t="shared" si="85"/>
        <v>-63</v>
      </c>
    </row>
    <row r="173" spans="1:194" s="202" customFormat="1" ht="47.25">
      <c r="A173" s="75" t="s">
        <v>918</v>
      </c>
      <c r="B173" s="93"/>
      <c r="C173" s="90">
        <v>922</v>
      </c>
      <c r="D173" s="115" t="s">
        <v>213</v>
      </c>
      <c r="E173" s="115" t="s">
        <v>214</v>
      </c>
      <c r="F173" s="115" t="s">
        <v>523</v>
      </c>
      <c r="G173" s="115"/>
      <c r="H173" s="88">
        <f t="shared" ref="H173:I179" si="107">SUM(H174)</f>
        <v>486</v>
      </c>
      <c r="I173" s="88">
        <f t="shared" si="107"/>
        <v>0</v>
      </c>
      <c r="J173" s="113">
        <f t="shared" si="84"/>
        <v>0</v>
      </c>
      <c r="K173" s="113">
        <f t="shared" si="85"/>
        <v>-486</v>
      </c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</row>
    <row r="174" spans="1:194" s="202" customFormat="1" ht="31.5">
      <c r="A174" s="75" t="s">
        <v>441</v>
      </c>
      <c r="B174" s="93"/>
      <c r="C174" s="90">
        <v>922</v>
      </c>
      <c r="D174" s="115" t="s">
        <v>213</v>
      </c>
      <c r="E174" s="115" t="s">
        <v>214</v>
      </c>
      <c r="F174" s="115" t="s">
        <v>523</v>
      </c>
      <c r="G174" s="115" t="s">
        <v>438</v>
      </c>
      <c r="H174" s="88">
        <v>486</v>
      </c>
      <c r="I174" s="88">
        <v>0</v>
      </c>
      <c r="J174" s="113">
        <f t="shared" si="84"/>
        <v>0</v>
      </c>
      <c r="K174" s="113">
        <f t="shared" si="85"/>
        <v>-486</v>
      </c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</row>
    <row r="175" spans="1:194" s="202" customFormat="1" ht="47.25">
      <c r="A175" s="75" t="s">
        <v>919</v>
      </c>
      <c r="B175" s="93"/>
      <c r="C175" s="90">
        <v>922</v>
      </c>
      <c r="D175" s="115" t="s">
        <v>213</v>
      </c>
      <c r="E175" s="115" t="s">
        <v>214</v>
      </c>
      <c r="F175" s="115" t="s">
        <v>920</v>
      </c>
      <c r="G175" s="115"/>
      <c r="H175" s="88">
        <f t="shared" si="107"/>
        <v>121.5</v>
      </c>
      <c r="I175" s="88">
        <f t="shared" si="107"/>
        <v>0</v>
      </c>
      <c r="J175" s="113">
        <f t="shared" si="84"/>
        <v>0</v>
      </c>
      <c r="K175" s="113">
        <f t="shared" si="85"/>
        <v>-121.5</v>
      </c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</row>
    <row r="176" spans="1:194" s="202" customFormat="1" ht="31.5">
      <c r="A176" s="75" t="s">
        <v>441</v>
      </c>
      <c r="B176" s="93"/>
      <c r="C176" s="90">
        <v>922</v>
      </c>
      <c r="D176" s="115" t="s">
        <v>213</v>
      </c>
      <c r="E176" s="115" t="s">
        <v>214</v>
      </c>
      <c r="F176" s="115" t="s">
        <v>920</v>
      </c>
      <c r="G176" s="115" t="s">
        <v>438</v>
      </c>
      <c r="H176" s="88">
        <v>121.5</v>
      </c>
      <c r="I176" s="88">
        <v>0</v>
      </c>
      <c r="J176" s="113">
        <f t="shared" si="84"/>
        <v>0</v>
      </c>
      <c r="K176" s="113">
        <f t="shared" si="85"/>
        <v>-121.5</v>
      </c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</row>
    <row r="177" spans="1:194" s="202" customFormat="1" ht="31.5" hidden="1">
      <c r="A177" s="75" t="s">
        <v>927</v>
      </c>
      <c r="B177" s="93"/>
      <c r="C177" s="90">
        <v>922</v>
      </c>
      <c r="D177" s="115" t="s">
        <v>213</v>
      </c>
      <c r="E177" s="115" t="s">
        <v>214</v>
      </c>
      <c r="F177" s="115" t="s">
        <v>117</v>
      </c>
      <c r="G177" s="115"/>
      <c r="H177" s="88">
        <f t="shared" si="107"/>
        <v>0</v>
      </c>
      <c r="I177" s="88">
        <f t="shared" si="107"/>
        <v>0</v>
      </c>
      <c r="J177" s="113" t="e">
        <f t="shared" si="84"/>
        <v>#DIV/0!</v>
      </c>
      <c r="K177" s="113">
        <f t="shared" si="85"/>
        <v>0</v>
      </c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</row>
    <row r="178" spans="1:194" s="202" customFormat="1" ht="31.5" hidden="1">
      <c r="A178" s="75" t="s">
        <v>441</v>
      </c>
      <c r="B178" s="93"/>
      <c r="C178" s="90">
        <v>922</v>
      </c>
      <c r="D178" s="115" t="s">
        <v>213</v>
      </c>
      <c r="E178" s="115" t="s">
        <v>214</v>
      </c>
      <c r="F178" s="115" t="s">
        <v>117</v>
      </c>
      <c r="G178" s="115" t="s">
        <v>438</v>
      </c>
      <c r="H178" s="88"/>
      <c r="I178" s="88"/>
      <c r="J178" s="113" t="e">
        <f t="shared" si="84"/>
        <v>#DIV/0!</v>
      </c>
      <c r="K178" s="113">
        <f t="shared" si="85"/>
        <v>0</v>
      </c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</row>
    <row r="179" spans="1:194" s="202" customFormat="1" ht="31.5" hidden="1">
      <c r="A179" s="75" t="s">
        <v>928</v>
      </c>
      <c r="B179" s="93"/>
      <c r="C179" s="90">
        <v>922</v>
      </c>
      <c r="D179" s="115" t="s">
        <v>213</v>
      </c>
      <c r="E179" s="115" t="s">
        <v>214</v>
      </c>
      <c r="F179" s="115" t="s">
        <v>926</v>
      </c>
      <c r="G179" s="115"/>
      <c r="H179" s="88">
        <f t="shared" si="107"/>
        <v>0</v>
      </c>
      <c r="I179" s="88">
        <f t="shared" si="107"/>
        <v>0</v>
      </c>
      <c r="J179" s="113" t="e">
        <f t="shared" si="84"/>
        <v>#DIV/0!</v>
      </c>
      <c r="K179" s="113">
        <f t="shared" si="85"/>
        <v>0</v>
      </c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</row>
    <row r="180" spans="1:194" s="202" customFormat="1" ht="31.5" hidden="1">
      <c r="A180" s="75" t="s">
        <v>441</v>
      </c>
      <c r="B180" s="93"/>
      <c r="C180" s="90">
        <v>922</v>
      </c>
      <c r="D180" s="115" t="s">
        <v>213</v>
      </c>
      <c r="E180" s="115" t="s">
        <v>214</v>
      </c>
      <c r="F180" s="115" t="s">
        <v>926</v>
      </c>
      <c r="G180" s="115" t="s">
        <v>438</v>
      </c>
      <c r="H180" s="88"/>
      <c r="I180" s="88"/>
      <c r="J180" s="113" t="e">
        <f t="shared" si="84"/>
        <v>#DIV/0!</v>
      </c>
      <c r="K180" s="113">
        <f t="shared" si="85"/>
        <v>0</v>
      </c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</row>
    <row r="181" spans="1:194" ht="32.25" hidden="1" customHeight="1">
      <c r="A181" s="75" t="s">
        <v>603</v>
      </c>
      <c r="B181" s="93"/>
      <c r="C181" s="90">
        <v>922</v>
      </c>
      <c r="D181" s="115" t="s">
        <v>213</v>
      </c>
      <c r="E181" s="115" t="s">
        <v>214</v>
      </c>
      <c r="F181" s="115" t="s">
        <v>604</v>
      </c>
      <c r="G181" s="115"/>
      <c r="H181" s="88">
        <f t="shared" ref="H181:I181" si="108">SUM(H182)</f>
        <v>0</v>
      </c>
      <c r="I181" s="88">
        <f t="shared" si="108"/>
        <v>0</v>
      </c>
      <c r="J181" s="113" t="e">
        <f t="shared" si="84"/>
        <v>#DIV/0!</v>
      </c>
      <c r="K181" s="113">
        <f t="shared" si="85"/>
        <v>0</v>
      </c>
    </row>
    <row r="182" spans="1:194" ht="21" hidden="1" customHeight="1">
      <c r="A182" s="75" t="s">
        <v>441</v>
      </c>
      <c r="B182" s="93"/>
      <c r="C182" s="90">
        <v>922</v>
      </c>
      <c r="D182" s="115" t="s">
        <v>213</v>
      </c>
      <c r="E182" s="115" t="s">
        <v>214</v>
      </c>
      <c r="F182" s="115" t="s">
        <v>604</v>
      </c>
      <c r="G182" s="115" t="s">
        <v>438</v>
      </c>
      <c r="H182" s="88"/>
      <c r="I182" s="88"/>
      <c r="J182" s="113" t="e">
        <f t="shared" si="84"/>
        <v>#DIV/0!</v>
      </c>
      <c r="K182" s="113">
        <f t="shared" si="85"/>
        <v>0</v>
      </c>
    </row>
    <row r="183" spans="1:194" ht="15.75" hidden="1" customHeight="1">
      <c r="A183" s="78" t="s">
        <v>28</v>
      </c>
      <c r="B183" s="121"/>
      <c r="C183" s="90">
        <v>922</v>
      </c>
      <c r="D183" s="115" t="s">
        <v>213</v>
      </c>
      <c r="E183" s="115" t="s">
        <v>216</v>
      </c>
      <c r="F183" s="115"/>
      <c r="G183" s="115"/>
      <c r="H183" s="88">
        <f t="shared" ref="H183" si="109">SUM(H184+H188+H190+H186)</f>
        <v>0</v>
      </c>
      <c r="I183" s="88">
        <f t="shared" ref="I183" si="110">SUM(I184+I188+I190+I186)</f>
        <v>0</v>
      </c>
      <c r="J183" s="113" t="e">
        <f t="shared" si="84"/>
        <v>#DIV/0!</v>
      </c>
      <c r="K183" s="113">
        <f t="shared" si="85"/>
        <v>0</v>
      </c>
    </row>
    <row r="184" spans="1:194" ht="189" hidden="1" customHeight="1">
      <c r="A184" s="76" t="s">
        <v>679</v>
      </c>
      <c r="B184" s="89"/>
      <c r="C184" s="90">
        <v>922</v>
      </c>
      <c r="D184" s="115" t="s">
        <v>62</v>
      </c>
      <c r="E184" s="115" t="s">
        <v>216</v>
      </c>
      <c r="F184" s="115" t="s">
        <v>114</v>
      </c>
      <c r="G184" s="115"/>
      <c r="H184" s="88">
        <f t="shared" ref="H184:I184" si="111">SUM(H185)</f>
        <v>0</v>
      </c>
      <c r="I184" s="88">
        <f t="shared" si="111"/>
        <v>0</v>
      </c>
      <c r="J184" s="113" t="e">
        <f t="shared" si="84"/>
        <v>#DIV/0!</v>
      </c>
      <c r="K184" s="113">
        <f t="shared" si="85"/>
        <v>0</v>
      </c>
    </row>
    <row r="185" spans="1:194" ht="31.5" hidden="1" customHeight="1">
      <c r="A185" s="75" t="s">
        <v>441</v>
      </c>
      <c r="B185" s="89"/>
      <c r="C185" s="90">
        <v>922</v>
      </c>
      <c r="D185" s="115" t="s">
        <v>213</v>
      </c>
      <c r="E185" s="115" t="s">
        <v>216</v>
      </c>
      <c r="F185" s="115" t="s">
        <v>114</v>
      </c>
      <c r="G185" s="115" t="s">
        <v>438</v>
      </c>
      <c r="H185" s="88"/>
      <c r="I185" s="88"/>
      <c r="J185" s="113" t="e">
        <f t="shared" si="84"/>
        <v>#DIV/0!</v>
      </c>
      <c r="K185" s="113">
        <f t="shared" si="85"/>
        <v>0</v>
      </c>
    </row>
    <row r="186" spans="1:194" ht="204.75" hidden="1" customHeight="1">
      <c r="A186" s="75" t="s">
        <v>680</v>
      </c>
      <c r="B186" s="89"/>
      <c r="C186" s="90">
        <v>922</v>
      </c>
      <c r="D186" s="115" t="s">
        <v>213</v>
      </c>
      <c r="E186" s="115" t="s">
        <v>216</v>
      </c>
      <c r="F186" s="115" t="s">
        <v>304</v>
      </c>
      <c r="G186" s="115"/>
      <c r="H186" s="88">
        <f t="shared" ref="H186:I186" si="112">SUM(H187)</f>
        <v>0</v>
      </c>
      <c r="I186" s="88">
        <f t="shared" si="112"/>
        <v>0</v>
      </c>
      <c r="J186" s="113" t="e">
        <f t="shared" si="84"/>
        <v>#DIV/0!</v>
      </c>
      <c r="K186" s="113">
        <f t="shared" si="85"/>
        <v>0</v>
      </c>
    </row>
    <row r="187" spans="1:194" ht="15.75" hidden="1" customHeight="1">
      <c r="A187" s="75" t="s">
        <v>135</v>
      </c>
      <c r="B187" s="89"/>
      <c r="C187" s="90">
        <v>922</v>
      </c>
      <c r="D187" s="115" t="s">
        <v>213</v>
      </c>
      <c r="E187" s="115" t="s">
        <v>216</v>
      </c>
      <c r="F187" s="115" t="s">
        <v>304</v>
      </c>
      <c r="G187" s="115" t="s">
        <v>438</v>
      </c>
      <c r="H187" s="88"/>
      <c r="I187" s="88"/>
      <c r="J187" s="113" t="e">
        <f t="shared" si="84"/>
        <v>#DIV/0!</v>
      </c>
      <c r="K187" s="113">
        <f t="shared" si="85"/>
        <v>0</v>
      </c>
    </row>
    <row r="188" spans="1:194" ht="173.25" hidden="1" customHeight="1">
      <c r="A188" s="76" t="s">
        <v>681</v>
      </c>
      <c r="B188" s="89"/>
      <c r="C188" s="127">
        <v>922</v>
      </c>
      <c r="D188" s="115" t="s">
        <v>213</v>
      </c>
      <c r="E188" s="115" t="s">
        <v>216</v>
      </c>
      <c r="F188" s="115" t="s">
        <v>393</v>
      </c>
      <c r="G188" s="115"/>
      <c r="H188" s="88">
        <f t="shared" ref="H188:I188" si="113">SUM(H189)</f>
        <v>0</v>
      </c>
      <c r="I188" s="88">
        <f t="shared" si="113"/>
        <v>0</v>
      </c>
      <c r="J188" s="113" t="e">
        <f t="shared" si="84"/>
        <v>#DIV/0!</v>
      </c>
      <c r="K188" s="113">
        <f t="shared" si="85"/>
        <v>0</v>
      </c>
    </row>
    <row r="189" spans="1:194" ht="15.75" hidden="1" customHeight="1">
      <c r="A189" s="76" t="s">
        <v>439</v>
      </c>
      <c r="B189" s="89"/>
      <c r="C189" s="127">
        <v>922</v>
      </c>
      <c r="D189" s="115" t="s">
        <v>213</v>
      </c>
      <c r="E189" s="115" t="s">
        <v>216</v>
      </c>
      <c r="F189" s="115" t="s">
        <v>393</v>
      </c>
      <c r="G189" s="115" t="s">
        <v>344</v>
      </c>
      <c r="H189" s="88"/>
      <c r="I189" s="88"/>
      <c r="J189" s="113" t="e">
        <f t="shared" si="84"/>
        <v>#DIV/0!</v>
      </c>
      <c r="K189" s="113">
        <f t="shared" si="85"/>
        <v>0</v>
      </c>
    </row>
    <row r="190" spans="1:194" ht="189" hidden="1" customHeight="1">
      <c r="A190" s="75" t="s">
        <v>682</v>
      </c>
      <c r="B190" s="89"/>
      <c r="C190" s="127">
        <v>922</v>
      </c>
      <c r="D190" s="115" t="s">
        <v>213</v>
      </c>
      <c r="E190" s="115" t="s">
        <v>216</v>
      </c>
      <c r="F190" s="115" t="s">
        <v>394</v>
      </c>
      <c r="G190" s="115"/>
      <c r="H190" s="88">
        <f t="shared" ref="H190:I190" si="114">SUM(H191)</f>
        <v>0</v>
      </c>
      <c r="I190" s="88">
        <f t="shared" si="114"/>
        <v>0</v>
      </c>
      <c r="J190" s="113" t="e">
        <f t="shared" si="84"/>
        <v>#DIV/0!</v>
      </c>
      <c r="K190" s="113">
        <f t="shared" si="85"/>
        <v>0</v>
      </c>
    </row>
    <row r="191" spans="1:194" ht="15.75" hidden="1" customHeight="1">
      <c r="A191" s="75" t="s">
        <v>439</v>
      </c>
      <c r="B191" s="89"/>
      <c r="C191" s="127">
        <v>922</v>
      </c>
      <c r="D191" s="115" t="s">
        <v>213</v>
      </c>
      <c r="E191" s="115" t="s">
        <v>216</v>
      </c>
      <c r="F191" s="115" t="s">
        <v>394</v>
      </c>
      <c r="G191" s="115" t="s">
        <v>344</v>
      </c>
      <c r="H191" s="88"/>
      <c r="I191" s="88"/>
      <c r="J191" s="113" t="e">
        <f t="shared" si="84"/>
        <v>#DIV/0!</v>
      </c>
      <c r="K191" s="113">
        <f t="shared" si="85"/>
        <v>0</v>
      </c>
    </row>
    <row r="192" spans="1:194">
      <c r="A192" s="76" t="s">
        <v>229</v>
      </c>
      <c r="B192" s="89"/>
      <c r="C192" s="90">
        <v>922</v>
      </c>
      <c r="D192" s="115" t="s">
        <v>213</v>
      </c>
      <c r="E192" s="115" t="s">
        <v>217</v>
      </c>
      <c r="F192" s="115"/>
      <c r="G192" s="115"/>
      <c r="H192" s="88">
        <f t="shared" ref="H192" si="115">SUM(H193+H196+H198+H202+H211+H209+H207+H205)</f>
        <v>39466.400000000001</v>
      </c>
      <c r="I192" s="88">
        <f t="shared" ref="I192" si="116">SUM(I193+I196+I198+I202+I211+I209+I207+I205)</f>
        <v>3969.9</v>
      </c>
      <c r="J192" s="113">
        <f t="shared" si="84"/>
        <v>10.05893620902844</v>
      </c>
      <c r="K192" s="113">
        <f t="shared" si="85"/>
        <v>-35496.5</v>
      </c>
    </row>
    <row r="193" spans="1:11" ht="47.25">
      <c r="A193" s="76" t="s">
        <v>948</v>
      </c>
      <c r="B193" s="89"/>
      <c r="C193" s="90">
        <v>922</v>
      </c>
      <c r="D193" s="115" t="s">
        <v>213</v>
      </c>
      <c r="E193" s="115" t="s">
        <v>217</v>
      </c>
      <c r="F193" s="115" t="s">
        <v>388</v>
      </c>
      <c r="G193" s="115"/>
      <c r="H193" s="88">
        <f t="shared" ref="H193" si="117">SUM(H194+H195)</f>
        <v>27558.400000000001</v>
      </c>
      <c r="I193" s="88">
        <f t="shared" ref="I193" si="118">SUM(I194+I195)</f>
        <v>3969.9</v>
      </c>
      <c r="J193" s="113">
        <f t="shared" si="84"/>
        <v>14.405408151416626</v>
      </c>
      <c r="K193" s="113">
        <f t="shared" si="85"/>
        <v>-23588.5</v>
      </c>
    </row>
    <row r="194" spans="1:11">
      <c r="A194" s="76" t="s">
        <v>135</v>
      </c>
      <c r="B194" s="89"/>
      <c r="C194" s="90">
        <v>922</v>
      </c>
      <c r="D194" s="115" t="s">
        <v>213</v>
      </c>
      <c r="E194" s="115" t="s">
        <v>217</v>
      </c>
      <c r="F194" s="115" t="s">
        <v>388</v>
      </c>
      <c r="G194" s="115" t="s">
        <v>438</v>
      </c>
      <c r="H194" s="88">
        <v>27558.400000000001</v>
      </c>
      <c r="I194" s="88">
        <v>3969.9</v>
      </c>
      <c r="J194" s="113">
        <f t="shared" si="84"/>
        <v>14.405408151416626</v>
      </c>
      <c r="K194" s="113">
        <f t="shared" si="85"/>
        <v>-23588.5</v>
      </c>
    </row>
    <row r="195" spans="1:11" ht="15.75" hidden="1" customHeight="1">
      <c r="A195" s="76" t="s">
        <v>321</v>
      </c>
      <c r="B195" s="89"/>
      <c r="C195" s="90">
        <v>922</v>
      </c>
      <c r="D195" s="115" t="s">
        <v>213</v>
      </c>
      <c r="E195" s="115" t="s">
        <v>217</v>
      </c>
      <c r="F195" s="115" t="s">
        <v>388</v>
      </c>
      <c r="G195" s="115" t="s">
        <v>199</v>
      </c>
      <c r="H195" s="88"/>
      <c r="I195" s="88"/>
      <c r="J195" s="113" t="e">
        <f t="shared" si="84"/>
        <v>#DIV/0!</v>
      </c>
      <c r="K195" s="113">
        <f t="shared" si="85"/>
        <v>0</v>
      </c>
    </row>
    <row r="196" spans="1:11" ht="189" hidden="1" customHeight="1">
      <c r="A196" s="74" t="s">
        <v>684</v>
      </c>
      <c r="B196" s="89"/>
      <c r="C196" s="90">
        <v>922</v>
      </c>
      <c r="D196" s="115" t="s">
        <v>213</v>
      </c>
      <c r="E196" s="115" t="s">
        <v>217</v>
      </c>
      <c r="F196" s="115" t="s">
        <v>277</v>
      </c>
      <c r="G196" s="115"/>
      <c r="H196" s="88">
        <f t="shared" ref="H196:I196" si="119">SUM(H197)</f>
        <v>0</v>
      </c>
      <c r="I196" s="88">
        <f t="shared" si="119"/>
        <v>0</v>
      </c>
      <c r="J196" s="113" t="e">
        <f t="shared" si="84"/>
        <v>#DIV/0!</v>
      </c>
      <c r="K196" s="113">
        <f t="shared" si="85"/>
        <v>0</v>
      </c>
    </row>
    <row r="197" spans="1:11" ht="15.75" hidden="1" customHeight="1">
      <c r="A197" s="76" t="s">
        <v>135</v>
      </c>
      <c r="B197" s="89"/>
      <c r="C197" s="90">
        <v>922</v>
      </c>
      <c r="D197" s="115" t="s">
        <v>213</v>
      </c>
      <c r="E197" s="115" t="s">
        <v>217</v>
      </c>
      <c r="F197" s="115" t="s">
        <v>277</v>
      </c>
      <c r="G197" s="115" t="s">
        <v>438</v>
      </c>
      <c r="H197" s="88"/>
      <c r="I197" s="88"/>
      <c r="J197" s="113" t="e">
        <f t="shared" si="84"/>
        <v>#DIV/0!</v>
      </c>
      <c r="K197" s="113">
        <f t="shared" si="85"/>
        <v>0</v>
      </c>
    </row>
    <row r="198" spans="1:11" ht="204.75" hidden="1">
      <c r="A198" s="74" t="s">
        <v>685</v>
      </c>
      <c r="B198" s="89"/>
      <c r="C198" s="90">
        <v>922</v>
      </c>
      <c r="D198" s="115" t="s">
        <v>213</v>
      </c>
      <c r="E198" s="115" t="s">
        <v>217</v>
      </c>
      <c r="F198" s="115" t="s">
        <v>278</v>
      </c>
      <c r="G198" s="115"/>
      <c r="H198" s="88">
        <f t="shared" ref="H198:I198" si="120">SUM(H199)</f>
        <v>0</v>
      </c>
      <c r="I198" s="88">
        <f t="shared" si="120"/>
        <v>0</v>
      </c>
      <c r="J198" s="113" t="e">
        <f t="shared" si="84"/>
        <v>#DIV/0!</v>
      </c>
      <c r="K198" s="113">
        <f t="shared" si="85"/>
        <v>0</v>
      </c>
    </row>
    <row r="199" spans="1:11" hidden="1">
      <c r="A199" s="76" t="s">
        <v>135</v>
      </c>
      <c r="B199" s="89"/>
      <c r="C199" s="90">
        <v>922</v>
      </c>
      <c r="D199" s="115" t="s">
        <v>213</v>
      </c>
      <c r="E199" s="115" t="s">
        <v>217</v>
      </c>
      <c r="F199" s="115" t="s">
        <v>278</v>
      </c>
      <c r="G199" s="115" t="s">
        <v>438</v>
      </c>
      <c r="H199" s="88"/>
      <c r="I199" s="88"/>
      <c r="J199" s="113" t="e">
        <f t="shared" si="84"/>
        <v>#DIV/0!</v>
      </c>
      <c r="K199" s="113">
        <f t="shared" si="85"/>
        <v>0</v>
      </c>
    </row>
    <row r="200" spans="1:11" ht="94.5" hidden="1" customHeight="1">
      <c r="A200" s="76" t="s">
        <v>156</v>
      </c>
      <c r="B200" s="89"/>
      <c r="C200" s="90">
        <v>922</v>
      </c>
      <c r="D200" s="115" t="s">
        <v>213</v>
      </c>
      <c r="E200" s="115" t="s">
        <v>217</v>
      </c>
      <c r="F200" s="115" t="s">
        <v>132</v>
      </c>
      <c r="G200" s="115"/>
      <c r="H200" s="88">
        <f t="shared" ref="H200:I200" si="121">SUM(H201)</f>
        <v>0</v>
      </c>
      <c r="I200" s="88">
        <f t="shared" si="121"/>
        <v>0</v>
      </c>
      <c r="J200" s="113" t="e">
        <f t="shared" si="84"/>
        <v>#DIV/0!</v>
      </c>
      <c r="K200" s="113">
        <f t="shared" si="85"/>
        <v>0</v>
      </c>
    </row>
    <row r="201" spans="1:11" ht="15.75" hidden="1" customHeight="1">
      <c r="A201" s="76" t="s">
        <v>439</v>
      </c>
      <c r="B201" s="89"/>
      <c r="C201" s="90">
        <v>922</v>
      </c>
      <c r="D201" s="115" t="s">
        <v>213</v>
      </c>
      <c r="E201" s="115" t="s">
        <v>217</v>
      </c>
      <c r="F201" s="115" t="s">
        <v>132</v>
      </c>
      <c r="G201" s="115" t="s">
        <v>344</v>
      </c>
      <c r="H201" s="88"/>
      <c r="I201" s="88"/>
      <c r="J201" s="113" t="e">
        <f t="shared" si="84"/>
        <v>#DIV/0!</v>
      </c>
      <c r="K201" s="113">
        <f t="shared" si="85"/>
        <v>0</v>
      </c>
    </row>
    <row r="202" spans="1:11" ht="36.75" customHeight="1">
      <c r="A202" s="76" t="s">
        <v>1040</v>
      </c>
      <c r="B202" s="89"/>
      <c r="C202" s="90">
        <v>922</v>
      </c>
      <c r="D202" s="115" t="s">
        <v>62</v>
      </c>
      <c r="E202" s="115" t="s">
        <v>217</v>
      </c>
      <c r="F202" s="115" t="s">
        <v>1041</v>
      </c>
      <c r="G202" s="115"/>
      <c r="H202" s="88">
        <f t="shared" ref="H202" si="122">SUM(H203+H204)</f>
        <v>11908</v>
      </c>
      <c r="I202" s="88">
        <f t="shared" ref="I202" si="123">SUM(I203+I204)</f>
        <v>0</v>
      </c>
      <c r="J202" s="113">
        <f t="shared" si="84"/>
        <v>0</v>
      </c>
      <c r="K202" s="113">
        <f t="shared" si="85"/>
        <v>-11908</v>
      </c>
    </row>
    <row r="203" spans="1:11" ht="15.75" customHeight="1">
      <c r="A203" s="76" t="s">
        <v>135</v>
      </c>
      <c r="B203" s="89"/>
      <c r="C203" s="90">
        <v>922</v>
      </c>
      <c r="D203" s="115" t="s">
        <v>62</v>
      </c>
      <c r="E203" s="115" t="s">
        <v>217</v>
      </c>
      <c r="F203" s="115" t="s">
        <v>1041</v>
      </c>
      <c r="G203" s="115" t="s">
        <v>438</v>
      </c>
      <c r="H203" s="88">
        <v>11908</v>
      </c>
      <c r="I203" s="88">
        <v>0</v>
      </c>
      <c r="J203" s="113">
        <f t="shared" si="84"/>
        <v>0</v>
      </c>
      <c r="K203" s="113">
        <f t="shared" si="85"/>
        <v>-11908</v>
      </c>
    </row>
    <row r="204" spans="1:11" ht="15.75" hidden="1" customHeight="1">
      <c r="A204" s="76" t="s">
        <v>321</v>
      </c>
      <c r="B204" s="89"/>
      <c r="C204" s="90">
        <v>922</v>
      </c>
      <c r="D204" s="115" t="s">
        <v>62</v>
      </c>
      <c r="E204" s="115" t="s">
        <v>217</v>
      </c>
      <c r="F204" s="115" t="s">
        <v>389</v>
      </c>
      <c r="G204" s="115" t="s">
        <v>199</v>
      </c>
      <c r="H204" s="88"/>
      <c r="I204" s="88"/>
      <c r="J204" s="113" t="e">
        <f t="shared" si="84"/>
        <v>#DIV/0!</v>
      </c>
      <c r="K204" s="113">
        <f t="shared" si="85"/>
        <v>0</v>
      </c>
    </row>
    <row r="205" spans="1:11" ht="94.5" hidden="1">
      <c r="A205" s="76" t="s">
        <v>555</v>
      </c>
      <c r="B205" s="89"/>
      <c r="C205" s="90">
        <v>922</v>
      </c>
      <c r="D205" s="115" t="s">
        <v>62</v>
      </c>
      <c r="E205" s="115" t="s">
        <v>217</v>
      </c>
      <c r="F205" s="115" t="s">
        <v>556</v>
      </c>
      <c r="G205" s="115"/>
      <c r="H205" s="88">
        <f>SUM(H206)</f>
        <v>0</v>
      </c>
      <c r="I205" s="88">
        <f>SUM(I206)</f>
        <v>0</v>
      </c>
      <c r="J205" s="113" t="e">
        <f t="shared" si="84"/>
        <v>#DIV/0!</v>
      </c>
      <c r="K205" s="113">
        <f t="shared" si="85"/>
        <v>0</v>
      </c>
    </row>
    <row r="206" spans="1:11" hidden="1">
      <c r="A206" s="76" t="s">
        <v>135</v>
      </c>
      <c r="B206" s="89"/>
      <c r="C206" s="90">
        <v>922</v>
      </c>
      <c r="D206" s="115" t="s">
        <v>62</v>
      </c>
      <c r="E206" s="115" t="s">
        <v>217</v>
      </c>
      <c r="F206" s="115" t="s">
        <v>556</v>
      </c>
      <c r="G206" s="115" t="s">
        <v>438</v>
      </c>
      <c r="H206" s="88"/>
      <c r="I206" s="88"/>
      <c r="J206" s="113" t="e">
        <f t="shared" si="84"/>
        <v>#DIV/0!</v>
      </c>
      <c r="K206" s="113">
        <f t="shared" si="85"/>
        <v>0</v>
      </c>
    </row>
    <row r="207" spans="1:11" ht="173.25" hidden="1" customHeight="1">
      <c r="A207" s="76" t="s">
        <v>687</v>
      </c>
      <c r="B207" s="89"/>
      <c r="C207" s="90">
        <v>922</v>
      </c>
      <c r="D207" s="115" t="s">
        <v>213</v>
      </c>
      <c r="E207" s="115" t="s">
        <v>217</v>
      </c>
      <c r="F207" s="115" t="s">
        <v>307</v>
      </c>
      <c r="G207" s="115"/>
      <c r="H207" s="88">
        <f t="shared" ref="H207:I207" si="124">SUM(H208)</f>
        <v>0</v>
      </c>
      <c r="I207" s="88">
        <f t="shared" si="124"/>
        <v>0</v>
      </c>
      <c r="J207" s="113" t="e">
        <f t="shared" si="84"/>
        <v>#DIV/0!</v>
      </c>
      <c r="K207" s="113">
        <f t="shared" si="85"/>
        <v>0</v>
      </c>
    </row>
    <row r="208" spans="1:11" ht="15.75" hidden="1" customHeight="1">
      <c r="A208" s="76" t="s">
        <v>439</v>
      </c>
      <c r="B208" s="89"/>
      <c r="C208" s="90">
        <v>922</v>
      </c>
      <c r="D208" s="115" t="s">
        <v>213</v>
      </c>
      <c r="E208" s="115" t="s">
        <v>217</v>
      </c>
      <c r="F208" s="115" t="s">
        <v>307</v>
      </c>
      <c r="G208" s="115" t="s">
        <v>344</v>
      </c>
      <c r="H208" s="88"/>
      <c r="I208" s="88"/>
      <c r="J208" s="113" t="e">
        <f t="shared" si="84"/>
        <v>#DIV/0!</v>
      </c>
      <c r="K208" s="113">
        <f t="shared" si="85"/>
        <v>0</v>
      </c>
    </row>
    <row r="209" spans="1:11" ht="78.75" hidden="1" customHeight="1">
      <c r="A209" s="76" t="s">
        <v>268</v>
      </c>
      <c r="B209" s="89"/>
      <c r="C209" s="90">
        <v>922</v>
      </c>
      <c r="D209" s="115" t="s">
        <v>213</v>
      </c>
      <c r="E209" s="115" t="s">
        <v>217</v>
      </c>
      <c r="F209" s="115" t="s">
        <v>269</v>
      </c>
      <c r="G209" s="115"/>
      <c r="H209" s="88">
        <f t="shared" ref="H209:I209" si="125">SUM(H210)</f>
        <v>0</v>
      </c>
      <c r="I209" s="88">
        <f t="shared" si="125"/>
        <v>0</v>
      </c>
      <c r="J209" s="113" t="e">
        <f t="shared" ref="J209:J272" si="126">SUM(I209/H209*100)</f>
        <v>#DIV/0!</v>
      </c>
      <c r="K209" s="113">
        <f t="shared" ref="K209:K272" si="127">SUM(I209-H209)</f>
        <v>0</v>
      </c>
    </row>
    <row r="210" spans="1:11" ht="15.75" hidden="1" customHeight="1">
      <c r="A210" s="76" t="s">
        <v>439</v>
      </c>
      <c r="B210" s="89"/>
      <c r="C210" s="90">
        <v>922</v>
      </c>
      <c r="D210" s="115" t="s">
        <v>213</v>
      </c>
      <c r="E210" s="115" t="s">
        <v>217</v>
      </c>
      <c r="F210" s="115" t="s">
        <v>269</v>
      </c>
      <c r="G210" s="115" t="s">
        <v>344</v>
      </c>
      <c r="H210" s="88"/>
      <c r="I210" s="88"/>
      <c r="J210" s="113" t="e">
        <f t="shared" si="126"/>
        <v>#DIV/0!</v>
      </c>
      <c r="K210" s="113">
        <f t="shared" si="127"/>
        <v>0</v>
      </c>
    </row>
    <row r="211" spans="1:11" ht="15.75" hidden="1" customHeight="1">
      <c r="A211" s="76" t="s">
        <v>26</v>
      </c>
      <c r="B211" s="89"/>
      <c r="C211" s="90">
        <v>922</v>
      </c>
      <c r="D211" s="115" t="s">
        <v>213</v>
      </c>
      <c r="E211" s="115" t="s">
        <v>217</v>
      </c>
      <c r="F211" s="115" t="s">
        <v>185</v>
      </c>
      <c r="G211" s="115"/>
      <c r="H211" s="88">
        <f t="shared" ref="H211:I211" si="128">SUM(H212)</f>
        <v>0</v>
      </c>
      <c r="I211" s="88">
        <f t="shared" si="128"/>
        <v>0</v>
      </c>
      <c r="J211" s="113" t="e">
        <f t="shared" si="126"/>
        <v>#DIV/0!</v>
      </c>
      <c r="K211" s="113">
        <f t="shared" si="127"/>
        <v>0</v>
      </c>
    </row>
    <row r="212" spans="1:11" ht="47.25" hidden="1" customHeight="1">
      <c r="A212" s="76" t="s">
        <v>688</v>
      </c>
      <c r="B212" s="89"/>
      <c r="C212" s="90">
        <v>922</v>
      </c>
      <c r="D212" s="115" t="s">
        <v>213</v>
      </c>
      <c r="E212" s="115" t="s">
        <v>217</v>
      </c>
      <c r="F212" s="115" t="s">
        <v>185</v>
      </c>
      <c r="G212" s="115"/>
      <c r="H212" s="88">
        <f t="shared" ref="H212" si="129">SUM(H213+H215)</f>
        <v>0</v>
      </c>
      <c r="I212" s="88">
        <f t="shared" ref="I212" si="130">SUM(I213+I215)</f>
        <v>0</v>
      </c>
      <c r="J212" s="113" t="e">
        <f t="shared" si="126"/>
        <v>#DIV/0!</v>
      </c>
      <c r="K212" s="113">
        <f t="shared" si="127"/>
        <v>0</v>
      </c>
    </row>
    <row r="213" spans="1:11" ht="78.75" hidden="1" customHeight="1">
      <c r="A213" s="76" t="s">
        <v>258</v>
      </c>
      <c r="B213" s="89"/>
      <c r="C213" s="90">
        <v>922</v>
      </c>
      <c r="D213" s="115" t="s">
        <v>213</v>
      </c>
      <c r="E213" s="115" t="s">
        <v>217</v>
      </c>
      <c r="F213" s="115" t="s">
        <v>157</v>
      </c>
      <c r="G213" s="115"/>
      <c r="H213" s="88">
        <f t="shared" ref="H213:I213" si="131">SUM(H214)</f>
        <v>0</v>
      </c>
      <c r="I213" s="88">
        <f t="shared" si="131"/>
        <v>0</v>
      </c>
      <c r="J213" s="113" t="e">
        <f t="shared" si="126"/>
        <v>#DIV/0!</v>
      </c>
      <c r="K213" s="113">
        <f t="shared" si="127"/>
        <v>0</v>
      </c>
    </row>
    <row r="214" spans="1:11" ht="15.75" hidden="1" customHeight="1">
      <c r="A214" s="76" t="s">
        <v>439</v>
      </c>
      <c r="B214" s="89"/>
      <c r="C214" s="90">
        <v>922</v>
      </c>
      <c r="D214" s="115" t="s">
        <v>213</v>
      </c>
      <c r="E214" s="115" t="s">
        <v>217</v>
      </c>
      <c r="F214" s="115" t="s">
        <v>157</v>
      </c>
      <c r="G214" s="115" t="s">
        <v>344</v>
      </c>
      <c r="H214" s="88"/>
      <c r="I214" s="88"/>
      <c r="J214" s="113" t="e">
        <f t="shared" si="126"/>
        <v>#DIV/0!</v>
      </c>
      <c r="K214" s="113">
        <f t="shared" si="127"/>
        <v>0</v>
      </c>
    </row>
    <row r="215" spans="1:11" ht="94.5" hidden="1" customHeight="1">
      <c r="A215" s="76" t="s">
        <v>405</v>
      </c>
      <c r="B215" s="89"/>
      <c r="C215" s="90">
        <v>922</v>
      </c>
      <c r="D215" s="115" t="s">
        <v>213</v>
      </c>
      <c r="E215" s="115" t="s">
        <v>217</v>
      </c>
      <c r="F215" s="115" t="s">
        <v>83</v>
      </c>
      <c r="G215" s="115"/>
      <c r="H215" s="88">
        <f t="shared" ref="H215:I215" si="132">SUM(H216)</f>
        <v>0</v>
      </c>
      <c r="I215" s="88">
        <f t="shared" si="132"/>
        <v>0</v>
      </c>
      <c r="J215" s="113" t="e">
        <f t="shared" si="126"/>
        <v>#DIV/0!</v>
      </c>
      <c r="K215" s="113">
        <f t="shared" si="127"/>
        <v>0</v>
      </c>
    </row>
    <row r="216" spans="1:11" ht="15.75" hidden="1" customHeight="1">
      <c r="A216" s="76" t="s">
        <v>439</v>
      </c>
      <c r="B216" s="89"/>
      <c r="C216" s="90">
        <v>922</v>
      </c>
      <c r="D216" s="115" t="s">
        <v>213</v>
      </c>
      <c r="E216" s="115" t="s">
        <v>217</v>
      </c>
      <c r="F216" s="115" t="s">
        <v>83</v>
      </c>
      <c r="G216" s="115" t="s">
        <v>344</v>
      </c>
      <c r="H216" s="88"/>
      <c r="I216" s="88"/>
      <c r="J216" s="113" t="e">
        <f t="shared" si="126"/>
        <v>#DIV/0!</v>
      </c>
      <c r="K216" s="113">
        <f t="shared" si="127"/>
        <v>0</v>
      </c>
    </row>
    <row r="217" spans="1:11">
      <c r="A217" s="76" t="s">
        <v>72</v>
      </c>
      <c r="B217" s="89"/>
      <c r="C217" s="90">
        <v>922</v>
      </c>
      <c r="D217" s="91" t="s">
        <v>213</v>
      </c>
      <c r="E217" s="91" t="s">
        <v>220</v>
      </c>
      <c r="F217" s="92"/>
      <c r="G217" s="92"/>
      <c r="H217" s="88">
        <f t="shared" ref="H217" si="133">SUM(H218+H220+H228+H224+H226+H230+H232+H222)</f>
        <v>167.2</v>
      </c>
      <c r="I217" s="88">
        <f t="shared" ref="I217" si="134">SUM(I218+I220+I228+I224+I226+I230+I232+I222)</f>
        <v>0</v>
      </c>
      <c r="J217" s="113">
        <f t="shared" si="126"/>
        <v>0</v>
      </c>
      <c r="K217" s="113">
        <f t="shared" si="127"/>
        <v>-167.2</v>
      </c>
    </row>
    <row r="218" spans="1:11" ht="141.75" hidden="1" customHeight="1">
      <c r="A218" s="76" t="s">
        <v>689</v>
      </c>
      <c r="B218" s="117"/>
      <c r="C218" s="90">
        <v>922</v>
      </c>
      <c r="D218" s="91" t="s">
        <v>213</v>
      </c>
      <c r="E218" s="91" t="s">
        <v>220</v>
      </c>
      <c r="F218" s="92" t="s">
        <v>368</v>
      </c>
      <c r="G218" s="92"/>
      <c r="H218" s="88">
        <f t="shared" ref="H218:I218" si="135">SUM(H219:H219)</f>
        <v>0</v>
      </c>
      <c r="I218" s="88">
        <f t="shared" si="135"/>
        <v>0</v>
      </c>
      <c r="J218" s="113" t="e">
        <f t="shared" si="126"/>
        <v>#DIV/0!</v>
      </c>
      <c r="K218" s="113">
        <f t="shared" si="127"/>
        <v>0</v>
      </c>
    </row>
    <row r="219" spans="1:11" ht="15.75" hidden="1" customHeight="1">
      <c r="A219" s="76" t="s">
        <v>439</v>
      </c>
      <c r="B219" s="89"/>
      <c r="C219" s="90">
        <v>922</v>
      </c>
      <c r="D219" s="91" t="s">
        <v>213</v>
      </c>
      <c r="E219" s="91" t="s">
        <v>220</v>
      </c>
      <c r="F219" s="92" t="s">
        <v>368</v>
      </c>
      <c r="G219" s="92" t="s">
        <v>344</v>
      </c>
      <c r="H219" s="88"/>
      <c r="I219" s="88"/>
      <c r="J219" s="113" t="e">
        <f t="shared" si="126"/>
        <v>#DIV/0!</v>
      </c>
      <c r="K219" s="113">
        <f t="shared" si="127"/>
        <v>0</v>
      </c>
    </row>
    <row r="220" spans="1:11" ht="47.25">
      <c r="A220" s="76" t="s">
        <v>949</v>
      </c>
      <c r="B220" s="89"/>
      <c r="C220" s="90">
        <v>922</v>
      </c>
      <c r="D220" s="91" t="s">
        <v>213</v>
      </c>
      <c r="E220" s="91" t="s">
        <v>220</v>
      </c>
      <c r="F220" s="92" t="s">
        <v>557</v>
      </c>
      <c r="G220" s="115"/>
      <c r="H220" s="88">
        <f t="shared" ref="H220:I220" si="136">SUM(H221)</f>
        <v>165.5</v>
      </c>
      <c r="I220" s="88">
        <f t="shared" si="136"/>
        <v>0</v>
      </c>
      <c r="J220" s="113">
        <f t="shared" si="126"/>
        <v>0</v>
      </c>
      <c r="K220" s="113">
        <f t="shared" si="127"/>
        <v>-165.5</v>
      </c>
    </row>
    <row r="221" spans="1:11">
      <c r="A221" s="75" t="s">
        <v>135</v>
      </c>
      <c r="B221" s="89"/>
      <c r="C221" s="90">
        <v>922</v>
      </c>
      <c r="D221" s="91" t="s">
        <v>213</v>
      </c>
      <c r="E221" s="91" t="s">
        <v>220</v>
      </c>
      <c r="F221" s="92" t="s">
        <v>557</v>
      </c>
      <c r="G221" s="115" t="s">
        <v>438</v>
      </c>
      <c r="H221" s="88">
        <v>165.5</v>
      </c>
      <c r="I221" s="88">
        <v>0</v>
      </c>
      <c r="J221" s="113">
        <f t="shared" si="126"/>
        <v>0</v>
      </c>
      <c r="K221" s="113">
        <f t="shared" si="127"/>
        <v>-165.5</v>
      </c>
    </row>
    <row r="222" spans="1:11" ht="47.25">
      <c r="A222" s="76" t="s">
        <v>950</v>
      </c>
      <c r="B222" s="89"/>
      <c r="C222" s="90">
        <v>922</v>
      </c>
      <c r="D222" s="91" t="s">
        <v>213</v>
      </c>
      <c r="E222" s="91" t="s">
        <v>220</v>
      </c>
      <c r="F222" s="92" t="s">
        <v>559</v>
      </c>
      <c r="G222" s="115"/>
      <c r="H222" s="88">
        <f t="shared" ref="H222:I222" si="137">SUM(H223)</f>
        <v>1.7</v>
      </c>
      <c r="I222" s="88">
        <f t="shared" si="137"/>
        <v>0</v>
      </c>
      <c r="J222" s="113">
        <f t="shared" si="126"/>
        <v>0</v>
      </c>
      <c r="K222" s="113">
        <f t="shared" si="127"/>
        <v>-1.7</v>
      </c>
    </row>
    <row r="223" spans="1:11">
      <c r="A223" s="75" t="s">
        <v>135</v>
      </c>
      <c r="B223" s="89"/>
      <c r="C223" s="90">
        <v>922</v>
      </c>
      <c r="D223" s="91" t="s">
        <v>213</v>
      </c>
      <c r="E223" s="91" t="s">
        <v>220</v>
      </c>
      <c r="F223" s="92" t="s">
        <v>559</v>
      </c>
      <c r="G223" s="115" t="s">
        <v>438</v>
      </c>
      <c r="H223" s="88">
        <v>1.7</v>
      </c>
      <c r="I223" s="88">
        <v>0</v>
      </c>
      <c r="J223" s="113">
        <f t="shared" si="126"/>
        <v>0</v>
      </c>
      <c r="K223" s="113">
        <f t="shared" si="127"/>
        <v>-1.7</v>
      </c>
    </row>
    <row r="224" spans="1:11" ht="63" hidden="1" customHeight="1">
      <c r="A224" s="75" t="s">
        <v>690</v>
      </c>
      <c r="B224" s="89"/>
      <c r="C224" s="90">
        <v>922</v>
      </c>
      <c r="D224" s="91" t="s">
        <v>213</v>
      </c>
      <c r="E224" s="91" t="s">
        <v>220</v>
      </c>
      <c r="F224" s="92" t="s">
        <v>303</v>
      </c>
      <c r="G224" s="92"/>
      <c r="H224" s="88">
        <f t="shared" ref="H224:I224" si="138">SUM(H225)</f>
        <v>0</v>
      </c>
      <c r="I224" s="88">
        <f t="shared" si="138"/>
        <v>0</v>
      </c>
      <c r="J224" s="113" t="e">
        <f t="shared" si="126"/>
        <v>#DIV/0!</v>
      </c>
      <c r="K224" s="113">
        <f t="shared" si="127"/>
        <v>0</v>
      </c>
    </row>
    <row r="225" spans="1:11" ht="15.75" hidden="1" customHeight="1">
      <c r="A225" s="75" t="s">
        <v>135</v>
      </c>
      <c r="B225" s="93"/>
      <c r="C225" s="90">
        <v>922</v>
      </c>
      <c r="D225" s="91" t="s">
        <v>213</v>
      </c>
      <c r="E225" s="91" t="s">
        <v>220</v>
      </c>
      <c r="F225" s="92" t="s">
        <v>303</v>
      </c>
      <c r="G225" s="92" t="s">
        <v>438</v>
      </c>
      <c r="H225" s="88"/>
      <c r="I225" s="88"/>
      <c r="J225" s="113" t="e">
        <f t="shared" si="126"/>
        <v>#DIV/0!</v>
      </c>
      <c r="K225" s="113">
        <f t="shared" si="127"/>
        <v>0</v>
      </c>
    </row>
    <row r="226" spans="1:11" ht="110.25" hidden="1" customHeight="1">
      <c r="A226" s="75" t="s">
        <v>691</v>
      </c>
      <c r="B226" s="93"/>
      <c r="C226" s="90">
        <v>922</v>
      </c>
      <c r="D226" s="91" t="s">
        <v>213</v>
      </c>
      <c r="E226" s="91" t="s">
        <v>220</v>
      </c>
      <c r="F226" s="91" t="s">
        <v>473</v>
      </c>
      <c r="G226" s="92"/>
      <c r="H226" s="88">
        <f t="shared" ref="H226:I226" si="139">SUM(H227)</f>
        <v>0</v>
      </c>
      <c r="I226" s="88">
        <f t="shared" si="139"/>
        <v>0</v>
      </c>
      <c r="J226" s="113" t="e">
        <f t="shared" si="126"/>
        <v>#DIV/0!</v>
      </c>
      <c r="K226" s="113">
        <f t="shared" si="127"/>
        <v>0</v>
      </c>
    </row>
    <row r="227" spans="1:11" ht="15.75" hidden="1" customHeight="1">
      <c r="A227" s="75" t="s">
        <v>135</v>
      </c>
      <c r="B227" s="93"/>
      <c r="C227" s="90">
        <v>922</v>
      </c>
      <c r="D227" s="91" t="s">
        <v>213</v>
      </c>
      <c r="E227" s="91" t="s">
        <v>220</v>
      </c>
      <c r="F227" s="91" t="s">
        <v>473</v>
      </c>
      <c r="G227" s="92" t="s">
        <v>438</v>
      </c>
      <c r="H227" s="88"/>
      <c r="I227" s="88"/>
      <c r="J227" s="113" t="e">
        <f t="shared" si="126"/>
        <v>#DIV/0!</v>
      </c>
      <c r="K227" s="113">
        <f t="shared" si="127"/>
        <v>0</v>
      </c>
    </row>
    <row r="228" spans="1:11" ht="141.75" hidden="1" customHeight="1">
      <c r="A228" s="76" t="s">
        <v>692</v>
      </c>
      <c r="B228" s="89"/>
      <c r="C228" s="90">
        <v>922</v>
      </c>
      <c r="D228" s="91" t="s">
        <v>213</v>
      </c>
      <c r="E228" s="91" t="s">
        <v>220</v>
      </c>
      <c r="F228" s="92" t="s">
        <v>166</v>
      </c>
      <c r="G228" s="92"/>
      <c r="H228" s="88">
        <f t="shared" ref="H228:I228" si="140">SUM(H229)</f>
        <v>0</v>
      </c>
      <c r="I228" s="88">
        <f t="shared" si="140"/>
        <v>0</v>
      </c>
      <c r="J228" s="113" t="e">
        <f t="shared" si="126"/>
        <v>#DIV/0!</v>
      </c>
      <c r="K228" s="113">
        <f t="shared" si="127"/>
        <v>0</v>
      </c>
    </row>
    <row r="229" spans="1:11" ht="15.75" hidden="1" customHeight="1">
      <c r="A229" s="76" t="s">
        <v>439</v>
      </c>
      <c r="B229" s="89"/>
      <c r="C229" s="90">
        <v>922</v>
      </c>
      <c r="D229" s="91" t="s">
        <v>213</v>
      </c>
      <c r="E229" s="91" t="s">
        <v>220</v>
      </c>
      <c r="F229" s="92" t="s">
        <v>166</v>
      </c>
      <c r="G229" s="92" t="s">
        <v>344</v>
      </c>
      <c r="H229" s="88"/>
      <c r="I229" s="88"/>
      <c r="J229" s="113" t="e">
        <f t="shared" si="126"/>
        <v>#DIV/0!</v>
      </c>
      <c r="K229" s="113">
        <f t="shared" si="127"/>
        <v>0</v>
      </c>
    </row>
    <row r="230" spans="1:11" ht="141.75" hidden="1" customHeight="1">
      <c r="A230" s="75" t="s">
        <v>693</v>
      </c>
      <c r="B230" s="89"/>
      <c r="C230" s="90">
        <v>922</v>
      </c>
      <c r="D230" s="91" t="s">
        <v>213</v>
      </c>
      <c r="E230" s="91" t="s">
        <v>220</v>
      </c>
      <c r="F230" s="92" t="s">
        <v>457</v>
      </c>
      <c r="G230" s="92"/>
      <c r="H230" s="88">
        <f t="shared" ref="H230:I230" si="141">SUM(H231)</f>
        <v>0</v>
      </c>
      <c r="I230" s="88">
        <f t="shared" si="141"/>
        <v>0</v>
      </c>
      <c r="J230" s="113" t="e">
        <f t="shared" si="126"/>
        <v>#DIV/0!</v>
      </c>
      <c r="K230" s="113">
        <f t="shared" si="127"/>
        <v>0</v>
      </c>
    </row>
    <row r="231" spans="1:11" ht="15.75" hidden="1" customHeight="1">
      <c r="A231" s="75" t="s">
        <v>439</v>
      </c>
      <c r="B231" s="89"/>
      <c r="C231" s="90">
        <v>922</v>
      </c>
      <c r="D231" s="91" t="s">
        <v>213</v>
      </c>
      <c r="E231" s="91" t="s">
        <v>220</v>
      </c>
      <c r="F231" s="92" t="s">
        <v>457</v>
      </c>
      <c r="G231" s="92" t="s">
        <v>344</v>
      </c>
      <c r="H231" s="88"/>
      <c r="I231" s="88"/>
      <c r="J231" s="113" t="e">
        <f t="shared" si="126"/>
        <v>#DIV/0!</v>
      </c>
      <c r="K231" s="113">
        <f t="shared" si="127"/>
        <v>0</v>
      </c>
    </row>
    <row r="232" spans="1:11" ht="15.75" hidden="1" customHeight="1">
      <c r="A232" s="76"/>
      <c r="B232" s="89"/>
      <c r="C232" s="90"/>
      <c r="D232" s="91"/>
      <c r="E232" s="91"/>
      <c r="F232" s="92"/>
      <c r="G232" s="115"/>
      <c r="H232" s="88"/>
      <c r="I232" s="88"/>
      <c r="J232" s="113" t="e">
        <f t="shared" si="126"/>
        <v>#DIV/0!</v>
      </c>
      <c r="K232" s="113">
        <f t="shared" si="127"/>
        <v>0</v>
      </c>
    </row>
    <row r="233" spans="1:11" ht="15.75" hidden="1" customHeight="1">
      <c r="A233" s="75"/>
      <c r="B233" s="89"/>
      <c r="C233" s="90"/>
      <c r="D233" s="91"/>
      <c r="E233" s="91"/>
      <c r="F233" s="92"/>
      <c r="G233" s="115"/>
      <c r="H233" s="88"/>
      <c r="I233" s="88"/>
      <c r="J233" s="113" t="e">
        <f t="shared" si="126"/>
        <v>#DIV/0!</v>
      </c>
      <c r="K233" s="113">
        <f t="shared" si="127"/>
        <v>0</v>
      </c>
    </row>
    <row r="234" spans="1:11">
      <c r="A234" s="76" t="s">
        <v>29</v>
      </c>
      <c r="B234" s="89"/>
      <c r="C234" s="90">
        <v>922</v>
      </c>
      <c r="D234" s="91" t="s">
        <v>214</v>
      </c>
      <c r="E234" s="91"/>
      <c r="F234" s="92"/>
      <c r="G234" s="92"/>
      <c r="H234" s="88">
        <f t="shared" ref="H234" si="142">SUM(H235+H257+H323+H350)</f>
        <v>148861.69999999998</v>
      </c>
      <c r="I234" s="88">
        <f t="shared" ref="I234" si="143">SUM(I235+I257+I323+I350)</f>
        <v>37723.899999999994</v>
      </c>
      <c r="J234" s="113">
        <f t="shared" si="126"/>
        <v>25.341575435454516</v>
      </c>
      <c r="K234" s="113">
        <f t="shared" si="127"/>
        <v>-111137.79999999999</v>
      </c>
    </row>
    <row r="235" spans="1:11" ht="15.75" hidden="1" customHeight="1">
      <c r="A235" s="76" t="s">
        <v>30</v>
      </c>
      <c r="B235" s="89"/>
      <c r="C235" s="90">
        <v>922</v>
      </c>
      <c r="D235" s="91" t="s">
        <v>214</v>
      </c>
      <c r="E235" s="91" t="s">
        <v>210</v>
      </c>
      <c r="F235" s="92"/>
      <c r="G235" s="92"/>
      <c r="H235" s="88">
        <f t="shared" ref="H235" si="144">SUM(H236+H238+H240+H243+H249+H245+H254+H252+H247)</f>
        <v>0</v>
      </c>
      <c r="I235" s="88">
        <f t="shared" ref="I235" si="145">SUM(I236+I238+I240+I243+I249+I245+I254+I252+I247)</f>
        <v>0</v>
      </c>
      <c r="J235" s="113" t="e">
        <f t="shared" si="126"/>
        <v>#DIV/0!</v>
      </c>
      <c r="K235" s="113">
        <f t="shared" si="127"/>
        <v>0</v>
      </c>
    </row>
    <row r="236" spans="1:11" ht="157.5" hidden="1" customHeight="1">
      <c r="A236" s="76" t="s">
        <v>694</v>
      </c>
      <c r="B236" s="124"/>
      <c r="C236" s="90">
        <v>922</v>
      </c>
      <c r="D236" s="91" t="s">
        <v>214</v>
      </c>
      <c r="E236" s="91" t="s">
        <v>210</v>
      </c>
      <c r="F236" s="92" t="s">
        <v>190</v>
      </c>
      <c r="G236" s="92"/>
      <c r="H236" s="88">
        <f t="shared" ref="H236:I236" si="146">SUM(H237)</f>
        <v>0</v>
      </c>
      <c r="I236" s="88">
        <f t="shared" si="146"/>
        <v>0</v>
      </c>
      <c r="J236" s="113" t="e">
        <f t="shared" si="126"/>
        <v>#DIV/0!</v>
      </c>
      <c r="K236" s="113">
        <f t="shared" si="127"/>
        <v>0</v>
      </c>
    </row>
    <row r="237" spans="1:11" ht="31.5" hidden="1" customHeight="1">
      <c r="A237" s="75" t="s">
        <v>441</v>
      </c>
      <c r="B237" s="89"/>
      <c r="C237" s="90">
        <v>922</v>
      </c>
      <c r="D237" s="91" t="s">
        <v>214</v>
      </c>
      <c r="E237" s="91" t="s">
        <v>210</v>
      </c>
      <c r="F237" s="92" t="s">
        <v>190</v>
      </c>
      <c r="G237" s="92" t="s">
        <v>438</v>
      </c>
      <c r="H237" s="88"/>
      <c r="I237" s="88"/>
      <c r="J237" s="113" t="e">
        <f t="shared" si="126"/>
        <v>#DIV/0!</v>
      </c>
      <c r="K237" s="113">
        <f t="shared" si="127"/>
        <v>0</v>
      </c>
    </row>
    <row r="238" spans="1:11" ht="78.75" hidden="1" customHeight="1">
      <c r="A238" s="75" t="s">
        <v>695</v>
      </c>
      <c r="B238" s="124"/>
      <c r="C238" s="90">
        <v>922</v>
      </c>
      <c r="D238" s="91" t="s">
        <v>214</v>
      </c>
      <c r="E238" s="91" t="s">
        <v>210</v>
      </c>
      <c r="F238" s="92" t="s">
        <v>460</v>
      </c>
      <c r="G238" s="92"/>
      <c r="H238" s="88">
        <f t="shared" ref="H238:I238" si="147">SUM(H239)</f>
        <v>0</v>
      </c>
      <c r="I238" s="88">
        <f t="shared" si="147"/>
        <v>0</v>
      </c>
      <c r="J238" s="113" t="e">
        <f t="shared" si="126"/>
        <v>#DIV/0!</v>
      </c>
      <c r="K238" s="113">
        <f t="shared" si="127"/>
        <v>0</v>
      </c>
    </row>
    <row r="239" spans="1:11" ht="15.75" hidden="1" customHeight="1">
      <c r="A239" s="75" t="s">
        <v>135</v>
      </c>
      <c r="B239" s="89"/>
      <c r="C239" s="90">
        <v>922</v>
      </c>
      <c r="D239" s="91" t="s">
        <v>214</v>
      </c>
      <c r="E239" s="91" t="s">
        <v>210</v>
      </c>
      <c r="F239" s="92" t="s">
        <v>460</v>
      </c>
      <c r="G239" s="92" t="s">
        <v>438</v>
      </c>
      <c r="H239" s="88"/>
      <c r="I239" s="88"/>
      <c r="J239" s="113" t="e">
        <f t="shared" si="126"/>
        <v>#DIV/0!</v>
      </c>
      <c r="K239" s="113">
        <f t="shared" si="127"/>
        <v>0</v>
      </c>
    </row>
    <row r="240" spans="1:11" ht="31.5" hidden="1" customHeight="1">
      <c r="A240" s="76" t="s">
        <v>231</v>
      </c>
      <c r="B240" s="117"/>
      <c r="C240" s="90">
        <v>922</v>
      </c>
      <c r="D240" s="91" t="s">
        <v>214</v>
      </c>
      <c r="E240" s="91" t="s">
        <v>210</v>
      </c>
      <c r="F240" s="92" t="s">
        <v>58</v>
      </c>
      <c r="G240" s="92"/>
      <c r="H240" s="88">
        <f t="shared" ref="H240:I241" si="148">SUM(H241)</f>
        <v>0</v>
      </c>
      <c r="I240" s="88">
        <f t="shared" si="148"/>
        <v>0</v>
      </c>
      <c r="J240" s="113" t="e">
        <f t="shared" si="126"/>
        <v>#DIV/0!</v>
      </c>
      <c r="K240" s="113">
        <f t="shared" si="127"/>
        <v>0</v>
      </c>
    </row>
    <row r="241" spans="1:11" ht="63" hidden="1" customHeight="1">
      <c r="A241" s="76" t="s">
        <v>281</v>
      </c>
      <c r="B241" s="124"/>
      <c r="C241" s="90">
        <v>922</v>
      </c>
      <c r="D241" s="91" t="s">
        <v>214</v>
      </c>
      <c r="E241" s="91" t="s">
        <v>210</v>
      </c>
      <c r="F241" s="92" t="s">
        <v>63</v>
      </c>
      <c r="G241" s="92"/>
      <c r="H241" s="88">
        <f t="shared" si="148"/>
        <v>0</v>
      </c>
      <c r="I241" s="88">
        <f t="shared" si="148"/>
        <v>0</v>
      </c>
      <c r="J241" s="113" t="e">
        <f t="shared" si="126"/>
        <v>#DIV/0!</v>
      </c>
      <c r="K241" s="113">
        <f t="shared" si="127"/>
        <v>0</v>
      </c>
    </row>
    <row r="242" spans="1:11" ht="15.75" hidden="1" customHeight="1">
      <c r="A242" s="76" t="s">
        <v>439</v>
      </c>
      <c r="B242" s="89"/>
      <c r="C242" s="90">
        <v>922</v>
      </c>
      <c r="D242" s="91" t="s">
        <v>214</v>
      </c>
      <c r="E242" s="91" t="s">
        <v>210</v>
      </c>
      <c r="F242" s="92" t="s">
        <v>63</v>
      </c>
      <c r="G242" s="92" t="s">
        <v>250</v>
      </c>
      <c r="H242" s="88"/>
      <c r="I242" s="88"/>
      <c r="J242" s="113" t="e">
        <f t="shared" si="126"/>
        <v>#DIV/0!</v>
      </c>
      <c r="K242" s="113">
        <f t="shared" si="127"/>
        <v>0</v>
      </c>
    </row>
    <row r="243" spans="1:11" ht="47.25" hidden="1" customHeight="1">
      <c r="A243" s="76" t="s">
        <v>282</v>
      </c>
      <c r="B243" s="124"/>
      <c r="C243" s="90">
        <v>922</v>
      </c>
      <c r="D243" s="91" t="s">
        <v>214</v>
      </c>
      <c r="E243" s="91" t="s">
        <v>210</v>
      </c>
      <c r="F243" s="92" t="s">
        <v>283</v>
      </c>
      <c r="G243" s="92"/>
      <c r="H243" s="88">
        <f t="shared" ref="H243:I243" si="149">SUM(H244)</f>
        <v>0</v>
      </c>
      <c r="I243" s="88">
        <f t="shared" si="149"/>
        <v>0</v>
      </c>
      <c r="J243" s="113" t="e">
        <f t="shared" si="126"/>
        <v>#DIV/0!</v>
      </c>
      <c r="K243" s="113">
        <f t="shared" si="127"/>
        <v>0</v>
      </c>
    </row>
    <row r="244" spans="1:11" ht="15.75" hidden="1" customHeight="1">
      <c r="A244" s="76" t="s">
        <v>439</v>
      </c>
      <c r="B244" s="89"/>
      <c r="C244" s="90">
        <v>922</v>
      </c>
      <c r="D244" s="91" t="s">
        <v>214</v>
      </c>
      <c r="E244" s="91" t="s">
        <v>210</v>
      </c>
      <c r="F244" s="92" t="s">
        <v>283</v>
      </c>
      <c r="G244" s="92" t="s">
        <v>250</v>
      </c>
      <c r="H244" s="88"/>
      <c r="I244" s="88"/>
      <c r="J244" s="113" t="e">
        <f t="shared" si="126"/>
        <v>#DIV/0!</v>
      </c>
      <c r="K244" s="113">
        <f t="shared" si="127"/>
        <v>0</v>
      </c>
    </row>
    <row r="245" spans="1:11" ht="78.75" hidden="1" customHeight="1">
      <c r="A245" s="76" t="s">
        <v>366</v>
      </c>
      <c r="B245" s="89"/>
      <c r="C245" s="90">
        <v>922</v>
      </c>
      <c r="D245" s="91" t="s">
        <v>214</v>
      </c>
      <c r="E245" s="91" t="s">
        <v>210</v>
      </c>
      <c r="F245" s="92" t="s">
        <v>365</v>
      </c>
      <c r="G245" s="92"/>
      <c r="H245" s="88">
        <f t="shared" ref="H245:I245" si="150">SUM(H246)</f>
        <v>0</v>
      </c>
      <c r="I245" s="88">
        <f t="shared" si="150"/>
        <v>0</v>
      </c>
      <c r="J245" s="113" t="e">
        <f t="shared" si="126"/>
        <v>#DIV/0!</v>
      </c>
      <c r="K245" s="113">
        <f t="shared" si="127"/>
        <v>0</v>
      </c>
    </row>
    <row r="246" spans="1:11" ht="15.75" hidden="1" customHeight="1">
      <c r="A246" s="76" t="s">
        <v>439</v>
      </c>
      <c r="B246" s="89"/>
      <c r="C246" s="90">
        <v>922</v>
      </c>
      <c r="D246" s="91" t="s">
        <v>214</v>
      </c>
      <c r="E246" s="91" t="s">
        <v>210</v>
      </c>
      <c r="F246" s="92" t="s">
        <v>365</v>
      </c>
      <c r="G246" s="92" t="s">
        <v>250</v>
      </c>
      <c r="H246" s="88"/>
      <c r="I246" s="88"/>
      <c r="J246" s="113" t="e">
        <f t="shared" si="126"/>
        <v>#DIV/0!</v>
      </c>
      <c r="K246" s="113">
        <f t="shared" si="127"/>
        <v>0</v>
      </c>
    </row>
    <row r="247" spans="1:11" ht="78.75" hidden="1" customHeight="1">
      <c r="A247" s="76" t="s">
        <v>696</v>
      </c>
      <c r="B247" s="89"/>
      <c r="C247" s="90">
        <v>922</v>
      </c>
      <c r="D247" s="91" t="s">
        <v>214</v>
      </c>
      <c r="E247" s="91" t="s">
        <v>210</v>
      </c>
      <c r="F247" s="92" t="s">
        <v>445</v>
      </c>
      <c r="G247" s="92"/>
      <c r="H247" s="88">
        <f t="shared" ref="H247:I247" si="151">SUM(H248)</f>
        <v>0</v>
      </c>
      <c r="I247" s="88">
        <f t="shared" si="151"/>
        <v>0</v>
      </c>
      <c r="J247" s="113" t="e">
        <f t="shared" si="126"/>
        <v>#DIV/0!</v>
      </c>
      <c r="K247" s="113">
        <f t="shared" si="127"/>
        <v>0</v>
      </c>
    </row>
    <row r="248" spans="1:11" ht="15.75" hidden="1" customHeight="1">
      <c r="A248" s="76" t="s">
        <v>439</v>
      </c>
      <c r="B248" s="89"/>
      <c r="C248" s="90">
        <v>922</v>
      </c>
      <c r="D248" s="91" t="s">
        <v>214</v>
      </c>
      <c r="E248" s="91" t="s">
        <v>210</v>
      </c>
      <c r="F248" s="92" t="s">
        <v>445</v>
      </c>
      <c r="G248" s="92" t="s">
        <v>250</v>
      </c>
      <c r="H248" s="88"/>
      <c r="I248" s="88"/>
      <c r="J248" s="113" t="e">
        <f t="shared" si="126"/>
        <v>#DIV/0!</v>
      </c>
      <c r="K248" s="113">
        <f t="shared" si="127"/>
        <v>0</v>
      </c>
    </row>
    <row r="249" spans="1:11" ht="78.75" hidden="1" customHeight="1">
      <c r="A249" s="76" t="s">
        <v>697</v>
      </c>
      <c r="B249" s="89"/>
      <c r="C249" s="90">
        <v>922</v>
      </c>
      <c r="D249" s="91" t="s">
        <v>214</v>
      </c>
      <c r="E249" s="91" t="s">
        <v>210</v>
      </c>
      <c r="F249" s="92" t="s">
        <v>431</v>
      </c>
      <c r="G249" s="92"/>
      <c r="H249" s="88">
        <f t="shared" ref="H249:I249" si="152">SUM(H250)</f>
        <v>0</v>
      </c>
      <c r="I249" s="88">
        <f t="shared" si="152"/>
        <v>0</v>
      </c>
      <c r="J249" s="113" t="e">
        <f t="shared" si="126"/>
        <v>#DIV/0!</v>
      </c>
      <c r="K249" s="113">
        <f t="shared" si="127"/>
        <v>0</v>
      </c>
    </row>
    <row r="250" spans="1:11" ht="15.75" hidden="1" customHeight="1">
      <c r="A250" s="76" t="s">
        <v>439</v>
      </c>
      <c r="B250" s="93"/>
      <c r="C250" s="90">
        <v>922</v>
      </c>
      <c r="D250" s="91" t="s">
        <v>214</v>
      </c>
      <c r="E250" s="91" t="s">
        <v>210</v>
      </c>
      <c r="F250" s="92" t="s">
        <v>431</v>
      </c>
      <c r="G250" s="92" t="s">
        <v>344</v>
      </c>
      <c r="H250" s="88"/>
      <c r="I250" s="88"/>
      <c r="J250" s="113" t="e">
        <f t="shared" si="126"/>
        <v>#DIV/0!</v>
      </c>
      <c r="K250" s="113">
        <f t="shared" si="127"/>
        <v>0</v>
      </c>
    </row>
    <row r="251" spans="1:11" ht="94.5" hidden="1" customHeight="1">
      <c r="A251" s="76" t="s">
        <v>698</v>
      </c>
      <c r="B251" s="89"/>
      <c r="C251" s="90">
        <v>922</v>
      </c>
      <c r="D251" s="91" t="s">
        <v>214</v>
      </c>
      <c r="E251" s="91" t="s">
        <v>210</v>
      </c>
      <c r="F251" s="92" t="s">
        <v>201</v>
      </c>
      <c r="G251" s="92" t="s">
        <v>202</v>
      </c>
      <c r="H251" s="88"/>
      <c r="I251" s="88"/>
      <c r="J251" s="113" t="e">
        <f t="shared" si="126"/>
        <v>#DIV/0!</v>
      </c>
      <c r="K251" s="113">
        <f t="shared" si="127"/>
        <v>0</v>
      </c>
    </row>
    <row r="252" spans="1:11" ht="15.75" hidden="1" customHeight="1">
      <c r="A252" s="76"/>
      <c r="B252" s="89"/>
      <c r="C252" s="90">
        <v>922</v>
      </c>
      <c r="D252" s="91" t="s">
        <v>214</v>
      </c>
      <c r="E252" s="91" t="s">
        <v>210</v>
      </c>
      <c r="F252" s="92" t="s">
        <v>183</v>
      </c>
      <c r="G252" s="92"/>
      <c r="H252" s="88">
        <f t="shared" ref="H252:I252" si="153">SUM(H253)</f>
        <v>0</v>
      </c>
      <c r="I252" s="88">
        <f t="shared" si="153"/>
        <v>0</v>
      </c>
      <c r="J252" s="113" t="e">
        <f t="shared" si="126"/>
        <v>#DIV/0!</v>
      </c>
      <c r="K252" s="113">
        <f t="shared" si="127"/>
        <v>0</v>
      </c>
    </row>
    <row r="253" spans="1:11" ht="15.75" hidden="1" customHeight="1">
      <c r="A253" s="74"/>
      <c r="B253" s="89"/>
      <c r="C253" s="90">
        <v>922</v>
      </c>
      <c r="D253" s="91" t="s">
        <v>214</v>
      </c>
      <c r="E253" s="91" t="s">
        <v>210</v>
      </c>
      <c r="F253" s="92" t="s">
        <v>183</v>
      </c>
      <c r="G253" s="92" t="s">
        <v>344</v>
      </c>
      <c r="H253" s="88"/>
      <c r="I253" s="88"/>
      <c r="J253" s="113" t="e">
        <f t="shared" si="126"/>
        <v>#DIV/0!</v>
      </c>
      <c r="K253" s="113">
        <f t="shared" si="127"/>
        <v>0</v>
      </c>
    </row>
    <row r="254" spans="1:11" ht="15.75" hidden="1" customHeight="1">
      <c r="A254" s="76" t="s">
        <v>27</v>
      </c>
      <c r="B254" s="89"/>
      <c r="C254" s="90">
        <v>922</v>
      </c>
      <c r="D254" s="91" t="s">
        <v>214</v>
      </c>
      <c r="E254" s="91" t="s">
        <v>210</v>
      </c>
      <c r="F254" s="92" t="s">
        <v>154</v>
      </c>
      <c r="G254" s="92"/>
      <c r="H254" s="88">
        <f t="shared" ref="H254:I255" si="154">SUM(H255)</f>
        <v>0</v>
      </c>
      <c r="I254" s="88">
        <f t="shared" si="154"/>
        <v>0</v>
      </c>
      <c r="J254" s="113" t="e">
        <f t="shared" si="126"/>
        <v>#DIV/0!</v>
      </c>
      <c r="K254" s="113">
        <f t="shared" si="127"/>
        <v>0</v>
      </c>
    </row>
    <row r="255" spans="1:11" ht="110.25" hidden="1" customHeight="1">
      <c r="A255" s="76" t="s">
        <v>153</v>
      </c>
      <c r="B255" s="89"/>
      <c r="C255" s="90">
        <v>922</v>
      </c>
      <c r="D255" s="91" t="s">
        <v>214</v>
      </c>
      <c r="E255" s="91" t="s">
        <v>210</v>
      </c>
      <c r="F255" s="92" t="s">
        <v>94</v>
      </c>
      <c r="G255" s="92"/>
      <c r="H255" s="88">
        <f t="shared" si="154"/>
        <v>0</v>
      </c>
      <c r="I255" s="88">
        <f t="shared" si="154"/>
        <v>0</v>
      </c>
      <c r="J255" s="113" t="e">
        <f t="shared" si="126"/>
        <v>#DIV/0!</v>
      </c>
      <c r="K255" s="113">
        <f t="shared" si="127"/>
        <v>0</v>
      </c>
    </row>
    <row r="256" spans="1:11" ht="15.75" hidden="1" customHeight="1">
      <c r="A256" s="76" t="s">
        <v>439</v>
      </c>
      <c r="B256" s="89"/>
      <c r="C256" s="90">
        <v>922</v>
      </c>
      <c r="D256" s="91" t="s">
        <v>214</v>
      </c>
      <c r="E256" s="91" t="s">
        <v>210</v>
      </c>
      <c r="F256" s="92" t="s">
        <v>94</v>
      </c>
      <c r="G256" s="92" t="s">
        <v>250</v>
      </c>
      <c r="H256" s="88"/>
      <c r="I256" s="88"/>
      <c r="J256" s="113" t="e">
        <f t="shared" si="126"/>
        <v>#DIV/0!</v>
      </c>
      <c r="K256" s="113">
        <f t="shared" si="127"/>
        <v>0</v>
      </c>
    </row>
    <row r="257" spans="1:11">
      <c r="A257" s="76" t="s">
        <v>73</v>
      </c>
      <c r="B257" s="89"/>
      <c r="C257" s="90">
        <v>922</v>
      </c>
      <c r="D257" s="91" t="s">
        <v>214</v>
      </c>
      <c r="E257" s="91" t="s">
        <v>211</v>
      </c>
      <c r="F257" s="92"/>
      <c r="G257" s="92"/>
      <c r="H257" s="88">
        <f t="shared" ref="H257" si="155">SUM(H258++H260+H262+H272+H274+H270+H278+H305+H316+H308+H310+H315+H276+H312+H301+H297+H266+H268+H264+H285+H303+H299+H283+H289+H291+H293+H295+H281)</f>
        <v>119650.09999999999</v>
      </c>
      <c r="I257" s="88">
        <f t="shared" ref="I257" si="156">SUM(I258++I260+I262+I272+I274+I270+I278+I305+I316+I308+I310+I315+I276+I312+I301+I297+I266+I268+I264+I285+I303+I299+I283+I289+I291+I293+I295+I281)</f>
        <v>35047.599999999999</v>
      </c>
      <c r="J257" s="113">
        <f t="shared" si="126"/>
        <v>29.291743174472902</v>
      </c>
      <c r="K257" s="113">
        <f t="shared" si="127"/>
        <v>-84602.5</v>
      </c>
    </row>
    <row r="258" spans="1:11" ht="189" hidden="1" customHeight="1">
      <c r="A258" s="76" t="s">
        <v>699</v>
      </c>
      <c r="B258" s="89"/>
      <c r="C258" s="90">
        <v>922</v>
      </c>
      <c r="D258" s="91" t="s">
        <v>214</v>
      </c>
      <c r="E258" s="91" t="s">
        <v>211</v>
      </c>
      <c r="F258" s="92" t="s">
        <v>484</v>
      </c>
      <c r="G258" s="92"/>
      <c r="H258" s="88">
        <f t="shared" ref="H258:I258" si="157">SUM(H259)</f>
        <v>0</v>
      </c>
      <c r="I258" s="88">
        <f t="shared" si="157"/>
        <v>0</v>
      </c>
      <c r="J258" s="113" t="e">
        <f t="shared" si="126"/>
        <v>#DIV/0!</v>
      </c>
      <c r="K258" s="113">
        <f t="shared" si="127"/>
        <v>0</v>
      </c>
    </row>
    <row r="259" spans="1:11" ht="15.75" hidden="1" customHeight="1">
      <c r="A259" s="75" t="s">
        <v>135</v>
      </c>
      <c r="B259" s="89"/>
      <c r="C259" s="90">
        <v>922</v>
      </c>
      <c r="D259" s="91" t="s">
        <v>214</v>
      </c>
      <c r="E259" s="91" t="s">
        <v>211</v>
      </c>
      <c r="F259" s="92" t="s">
        <v>484</v>
      </c>
      <c r="G259" s="92" t="s">
        <v>438</v>
      </c>
      <c r="H259" s="88"/>
      <c r="I259" s="88"/>
      <c r="J259" s="113" t="e">
        <f t="shared" si="126"/>
        <v>#DIV/0!</v>
      </c>
      <c r="K259" s="113">
        <f t="shared" si="127"/>
        <v>0</v>
      </c>
    </row>
    <row r="260" spans="1:11" ht="189" hidden="1">
      <c r="A260" s="76" t="s">
        <v>700</v>
      </c>
      <c r="B260" s="89"/>
      <c r="C260" s="90">
        <v>922</v>
      </c>
      <c r="D260" s="91" t="s">
        <v>214</v>
      </c>
      <c r="E260" s="91" t="s">
        <v>211</v>
      </c>
      <c r="F260" s="92" t="s">
        <v>513</v>
      </c>
      <c r="G260" s="92"/>
      <c r="H260" s="88">
        <f t="shared" ref="H260:I262" si="158">SUM(H261)</f>
        <v>0</v>
      </c>
      <c r="I260" s="88">
        <f t="shared" si="158"/>
        <v>0</v>
      </c>
      <c r="J260" s="113" t="e">
        <f t="shared" si="126"/>
        <v>#DIV/0!</v>
      </c>
      <c r="K260" s="113">
        <f t="shared" si="127"/>
        <v>0</v>
      </c>
    </row>
    <row r="261" spans="1:11" hidden="1">
      <c r="A261" s="76" t="s">
        <v>321</v>
      </c>
      <c r="B261" s="89"/>
      <c r="C261" s="90">
        <v>922</v>
      </c>
      <c r="D261" s="91" t="s">
        <v>214</v>
      </c>
      <c r="E261" s="91" t="s">
        <v>211</v>
      </c>
      <c r="F261" s="92" t="s">
        <v>513</v>
      </c>
      <c r="G261" s="92" t="s">
        <v>438</v>
      </c>
      <c r="H261" s="88"/>
      <c r="I261" s="88"/>
      <c r="J261" s="113" t="e">
        <f t="shared" si="126"/>
        <v>#DIV/0!</v>
      </c>
      <c r="K261" s="113">
        <f t="shared" si="127"/>
        <v>0</v>
      </c>
    </row>
    <row r="262" spans="1:11" ht="204.75" hidden="1">
      <c r="A262" s="76" t="s">
        <v>701</v>
      </c>
      <c r="B262" s="89"/>
      <c r="C262" s="90">
        <v>922</v>
      </c>
      <c r="D262" s="91" t="s">
        <v>214</v>
      </c>
      <c r="E262" s="91" t="s">
        <v>211</v>
      </c>
      <c r="F262" s="92" t="s">
        <v>514</v>
      </c>
      <c r="G262" s="92"/>
      <c r="H262" s="88">
        <f t="shared" si="158"/>
        <v>0</v>
      </c>
      <c r="I262" s="88">
        <f t="shared" si="158"/>
        <v>0</v>
      </c>
      <c r="J262" s="113" t="e">
        <f t="shared" si="126"/>
        <v>#DIV/0!</v>
      </c>
      <c r="K262" s="113">
        <f t="shared" si="127"/>
        <v>0</v>
      </c>
    </row>
    <row r="263" spans="1:11" hidden="1">
      <c r="A263" s="76" t="s">
        <v>321</v>
      </c>
      <c r="B263" s="89"/>
      <c r="C263" s="90">
        <v>872</v>
      </c>
      <c r="D263" s="91" t="s">
        <v>214</v>
      </c>
      <c r="E263" s="91" t="s">
        <v>211</v>
      </c>
      <c r="F263" s="92" t="s">
        <v>514</v>
      </c>
      <c r="G263" s="92" t="s">
        <v>199</v>
      </c>
      <c r="H263" s="88"/>
      <c r="I263" s="88"/>
      <c r="J263" s="113" t="e">
        <f t="shared" si="126"/>
        <v>#DIV/0!</v>
      </c>
      <c r="K263" s="113">
        <f t="shared" si="127"/>
        <v>0</v>
      </c>
    </row>
    <row r="264" spans="1:11" ht="189" hidden="1">
      <c r="A264" s="76" t="s">
        <v>702</v>
      </c>
      <c r="B264" s="89"/>
      <c r="C264" s="90">
        <v>922</v>
      </c>
      <c r="D264" s="91" t="s">
        <v>214</v>
      </c>
      <c r="E264" s="91" t="s">
        <v>211</v>
      </c>
      <c r="F264" s="92" t="s">
        <v>493</v>
      </c>
      <c r="G264" s="92"/>
      <c r="H264" s="88">
        <f t="shared" ref="H264:I266" si="159">SUM(H265)</f>
        <v>0</v>
      </c>
      <c r="I264" s="88">
        <f t="shared" si="159"/>
        <v>0</v>
      </c>
      <c r="J264" s="113" t="e">
        <f t="shared" si="126"/>
        <v>#DIV/0!</v>
      </c>
      <c r="K264" s="113">
        <f t="shared" si="127"/>
        <v>0</v>
      </c>
    </row>
    <row r="265" spans="1:11" hidden="1">
      <c r="A265" s="76" t="s">
        <v>439</v>
      </c>
      <c r="B265" s="89"/>
      <c r="C265" s="90">
        <v>922</v>
      </c>
      <c r="D265" s="91" t="s">
        <v>214</v>
      </c>
      <c r="E265" s="91" t="s">
        <v>211</v>
      </c>
      <c r="F265" s="92" t="s">
        <v>493</v>
      </c>
      <c r="G265" s="92" t="s">
        <v>344</v>
      </c>
      <c r="H265" s="88"/>
      <c r="I265" s="88"/>
      <c r="J265" s="113" t="e">
        <f t="shared" si="126"/>
        <v>#DIV/0!</v>
      </c>
      <c r="K265" s="113">
        <f t="shared" si="127"/>
        <v>0</v>
      </c>
    </row>
    <row r="266" spans="1:11" ht="47.25">
      <c r="A266" s="76" t="s">
        <v>951</v>
      </c>
      <c r="B266" s="89"/>
      <c r="C266" s="90">
        <v>922</v>
      </c>
      <c r="D266" s="91" t="s">
        <v>214</v>
      </c>
      <c r="E266" s="91" t="s">
        <v>211</v>
      </c>
      <c r="F266" s="92" t="s">
        <v>639</v>
      </c>
      <c r="G266" s="92"/>
      <c r="H266" s="88">
        <f t="shared" si="159"/>
        <v>97868.5</v>
      </c>
      <c r="I266" s="88">
        <f t="shared" si="159"/>
        <v>33500</v>
      </c>
      <c r="J266" s="113">
        <f t="shared" si="126"/>
        <v>34.229604009461681</v>
      </c>
      <c r="K266" s="113">
        <f t="shared" si="127"/>
        <v>-64368.5</v>
      </c>
    </row>
    <row r="267" spans="1:11" ht="31.5">
      <c r="A267" s="221" t="s">
        <v>151</v>
      </c>
      <c r="B267" s="89"/>
      <c r="C267" s="90">
        <v>922</v>
      </c>
      <c r="D267" s="91" t="s">
        <v>214</v>
      </c>
      <c r="E267" s="91" t="s">
        <v>211</v>
      </c>
      <c r="F267" s="92" t="s">
        <v>639</v>
      </c>
      <c r="G267" s="92" t="s">
        <v>187</v>
      </c>
      <c r="H267" s="88">
        <v>97868.5</v>
      </c>
      <c r="I267" s="88">
        <v>33500</v>
      </c>
      <c r="J267" s="113">
        <f t="shared" si="126"/>
        <v>34.229604009461681</v>
      </c>
      <c r="K267" s="113">
        <f t="shared" si="127"/>
        <v>-64368.5</v>
      </c>
    </row>
    <row r="268" spans="1:11" ht="99.75" hidden="1" customHeight="1">
      <c r="A268" s="76" t="s">
        <v>585</v>
      </c>
      <c r="B268" s="89"/>
      <c r="C268" s="90">
        <v>922</v>
      </c>
      <c r="D268" s="91" t="s">
        <v>214</v>
      </c>
      <c r="E268" s="91" t="s">
        <v>211</v>
      </c>
      <c r="F268" s="92" t="s">
        <v>586</v>
      </c>
      <c r="G268" s="92"/>
      <c r="H268" s="88">
        <f t="shared" ref="H268:I268" si="160">SUM(H269)</f>
        <v>0</v>
      </c>
      <c r="I268" s="88">
        <f t="shared" si="160"/>
        <v>0</v>
      </c>
      <c r="J268" s="113" t="e">
        <f t="shared" si="126"/>
        <v>#DIV/0!</v>
      </c>
      <c r="K268" s="113">
        <f t="shared" si="127"/>
        <v>0</v>
      </c>
    </row>
    <row r="269" spans="1:11" ht="35.25" hidden="1" customHeight="1">
      <c r="A269" s="75" t="s">
        <v>583</v>
      </c>
      <c r="B269" s="89"/>
      <c r="C269" s="90">
        <v>922</v>
      </c>
      <c r="D269" s="91" t="s">
        <v>214</v>
      </c>
      <c r="E269" s="91" t="s">
        <v>211</v>
      </c>
      <c r="F269" s="92" t="s">
        <v>586</v>
      </c>
      <c r="G269" s="92" t="s">
        <v>442</v>
      </c>
      <c r="H269" s="88"/>
      <c r="I269" s="88"/>
      <c r="J269" s="113" t="e">
        <f t="shared" si="126"/>
        <v>#DIV/0!</v>
      </c>
      <c r="K269" s="113">
        <f t="shared" si="127"/>
        <v>0</v>
      </c>
    </row>
    <row r="270" spans="1:11" ht="204.75" hidden="1" customHeight="1">
      <c r="A270" s="76" t="s">
        <v>704</v>
      </c>
      <c r="B270" s="89"/>
      <c r="C270" s="90">
        <v>922</v>
      </c>
      <c r="D270" s="91" t="s">
        <v>214</v>
      </c>
      <c r="E270" s="91" t="s">
        <v>211</v>
      </c>
      <c r="F270" s="92" t="s">
        <v>361</v>
      </c>
      <c r="G270" s="92"/>
      <c r="H270" s="88">
        <f t="shared" ref="H270:I270" si="161">SUM(H271)</f>
        <v>0</v>
      </c>
      <c r="I270" s="88">
        <f t="shared" si="161"/>
        <v>0</v>
      </c>
      <c r="J270" s="113" t="e">
        <f t="shared" si="126"/>
        <v>#DIV/0!</v>
      </c>
      <c r="K270" s="113">
        <f t="shared" si="127"/>
        <v>0</v>
      </c>
    </row>
    <row r="271" spans="1:11" ht="15.75" hidden="1" customHeight="1">
      <c r="A271" s="76" t="s">
        <v>439</v>
      </c>
      <c r="B271" s="89"/>
      <c r="C271" s="90">
        <v>922</v>
      </c>
      <c r="D271" s="91" t="s">
        <v>214</v>
      </c>
      <c r="E271" s="91" t="s">
        <v>211</v>
      </c>
      <c r="F271" s="92" t="s">
        <v>361</v>
      </c>
      <c r="G271" s="92" t="s">
        <v>344</v>
      </c>
      <c r="H271" s="88"/>
      <c r="I271" s="88"/>
      <c r="J271" s="113" t="e">
        <f t="shared" si="126"/>
        <v>#DIV/0!</v>
      </c>
      <c r="K271" s="113">
        <f t="shared" si="127"/>
        <v>0</v>
      </c>
    </row>
    <row r="272" spans="1:11" ht="78.75" hidden="1" customHeight="1">
      <c r="A272" s="76" t="s">
        <v>705</v>
      </c>
      <c r="B272" s="89"/>
      <c r="C272" s="90">
        <v>922</v>
      </c>
      <c r="D272" s="91" t="s">
        <v>214</v>
      </c>
      <c r="E272" s="91" t="s">
        <v>211</v>
      </c>
      <c r="F272" s="92" t="s">
        <v>305</v>
      </c>
      <c r="G272" s="92"/>
      <c r="H272" s="88">
        <f t="shared" ref="H272:I272" si="162">SUM(H273)</f>
        <v>0</v>
      </c>
      <c r="I272" s="88">
        <f t="shared" si="162"/>
        <v>0</v>
      </c>
      <c r="J272" s="113" t="e">
        <f t="shared" si="126"/>
        <v>#DIV/0!</v>
      </c>
      <c r="K272" s="113">
        <f t="shared" si="127"/>
        <v>0</v>
      </c>
    </row>
    <row r="273" spans="1:194" ht="15.75" hidden="1" customHeight="1">
      <c r="A273" s="76" t="s">
        <v>439</v>
      </c>
      <c r="B273" s="89"/>
      <c r="C273" s="90">
        <v>922</v>
      </c>
      <c r="D273" s="91" t="s">
        <v>214</v>
      </c>
      <c r="E273" s="91" t="s">
        <v>211</v>
      </c>
      <c r="F273" s="92" t="s">
        <v>305</v>
      </c>
      <c r="G273" s="92" t="s">
        <v>344</v>
      </c>
      <c r="H273" s="88"/>
      <c r="I273" s="88"/>
      <c r="J273" s="113" t="e">
        <f t="shared" ref="J273:J336" si="163">SUM(I273/H273*100)</f>
        <v>#DIV/0!</v>
      </c>
      <c r="K273" s="113">
        <f t="shared" ref="K273:K336" si="164">SUM(I273-H273)</f>
        <v>0</v>
      </c>
    </row>
    <row r="274" spans="1:194" ht="189" hidden="1" customHeight="1">
      <c r="A274" s="76" t="s">
        <v>706</v>
      </c>
      <c r="B274" s="89"/>
      <c r="C274" s="90">
        <v>922</v>
      </c>
      <c r="D274" s="91" t="s">
        <v>214</v>
      </c>
      <c r="E274" s="91" t="s">
        <v>211</v>
      </c>
      <c r="F274" s="92" t="s">
        <v>374</v>
      </c>
      <c r="G274" s="92"/>
      <c r="H274" s="88">
        <f t="shared" ref="H274:I274" si="165">SUM(H275)</f>
        <v>0</v>
      </c>
      <c r="I274" s="88">
        <f t="shared" si="165"/>
        <v>0</v>
      </c>
      <c r="J274" s="113" t="e">
        <f t="shared" si="163"/>
        <v>#DIV/0!</v>
      </c>
      <c r="K274" s="113">
        <f t="shared" si="164"/>
        <v>0</v>
      </c>
    </row>
    <row r="275" spans="1:194" ht="15.75" hidden="1" customHeight="1">
      <c r="A275" s="76" t="s">
        <v>439</v>
      </c>
      <c r="B275" s="89"/>
      <c r="C275" s="90">
        <v>922</v>
      </c>
      <c r="D275" s="91" t="s">
        <v>214</v>
      </c>
      <c r="E275" s="91" t="s">
        <v>211</v>
      </c>
      <c r="F275" s="92" t="s">
        <v>374</v>
      </c>
      <c r="G275" s="92" t="s">
        <v>344</v>
      </c>
      <c r="H275" s="88"/>
      <c r="I275" s="88"/>
      <c r="J275" s="113" t="e">
        <f t="shared" si="163"/>
        <v>#DIV/0!</v>
      </c>
      <c r="K275" s="113">
        <f t="shared" si="164"/>
        <v>0</v>
      </c>
    </row>
    <row r="276" spans="1:194" ht="189" hidden="1" customHeight="1">
      <c r="A276" s="74" t="s">
        <v>707</v>
      </c>
      <c r="B276" s="89"/>
      <c r="C276" s="90">
        <v>922</v>
      </c>
      <c r="D276" s="91" t="s">
        <v>214</v>
      </c>
      <c r="E276" s="91" t="s">
        <v>211</v>
      </c>
      <c r="F276" s="92" t="s">
        <v>233</v>
      </c>
      <c r="G276" s="92"/>
      <c r="H276" s="88">
        <f t="shared" ref="H276:I276" si="166">SUM(H277)</f>
        <v>0</v>
      </c>
      <c r="I276" s="88">
        <f t="shared" si="166"/>
        <v>0</v>
      </c>
      <c r="J276" s="113" t="e">
        <f t="shared" si="163"/>
        <v>#DIV/0!</v>
      </c>
      <c r="K276" s="113">
        <f t="shared" si="164"/>
        <v>0</v>
      </c>
    </row>
    <row r="277" spans="1:194" ht="15.75" hidden="1" customHeight="1">
      <c r="A277" s="74" t="s">
        <v>439</v>
      </c>
      <c r="B277" s="89"/>
      <c r="C277" s="90">
        <v>922</v>
      </c>
      <c r="D277" s="91" t="s">
        <v>214</v>
      </c>
      <c r="E277" s="91" t="s">
        <v>211</v>
      </c>
      <c r="F277" s="92" t="s">
        <v>233</v>
      </c>
      <c r="G277" s="92" t="s">
        <v>344</v>
      </c>
      <c r="H277" s="88"/>
      <c r="I277" s="88"/>
      <c r="J277" s="113" t="e">
        <f t="shared" si="163"/>
        <v>#DIV/0!</v>
      </c>
      <c r="K277" s="113">
        <f t="shared" si="164"/>
        <v>0</v>
      </c>
    </row>
    <row r="278" spans="1:194" ht="31.5">
      <c r="A278" s="74" t="s">
        <v>952</v>
      </c>
      <c r="B278" s="89"/>
      <c r="C278" s="90">
        <v>922</v>
      </c>
      <c r="D278" s="91" t="s">
        <v>214</v>
      </c>
      <c r="E278" s="91" t="s">
        <v>211</v>
      </c>
      <c r="F278" s="92" t="s">
        <v>191</v>
      </c>
      <c r="G278" s="92"/>
      <c r="H278" s="88">
        <f t="shared" ref="H278" si="167">SUM(H279+H280)</f>
        <v>2600</v>
      </c>
      <c r="I278" s="88">
        <f t="shared" ref="I278" si="168">SUM(I279+I280)</f>
        <v>0</v>
      </c>
      <c r="J278" s="113">
        <f t="shared" si="163"/>
        <v>0</v>
      </c>
      <c r="K278" s="113">
        <f t="shared" si="164"/>
        <v>-2600</v>
      </c>
    </row>
    <row r="279" spans="1:194">
      <c r="A279" s="76" t="s">
        <v>135</v>
      </c>
      <c r="B279" s="89"/>
      <c r="C279" s="90">
        <v>922</v>
      </c>
      <c r="D279" s="91" t="s">
        <v>214</v>
      </c>
      <c r="E279" s="91" t="s">
        <v>211</v>
      </c>
      <c r="F279" s="92" t="s">
        <v>191</v>
      </c>
      <c r="G279" s="92" t="s">
        <v>438</v>
      </c>
      <c r="H279" s="88">
        <v>2600</v>
      </c>
      <c r="I279" s="88">
        <v>0</v>
      </c>
      <c r="J279" s="113">
        <f t="shared" si="163"/>
        <v>0</v>
      </c>
      <c r="K279" s="113">
        <f t="shared" si="164"/>
        <v>-2600</v>
      </c>
    </row>
    <row r="280" spans="1:194" ht="15.75" hidden="1" customHeight="1">
      <c r="A280" s="76" t="s">
        <v>321</v>
      </c>
      <c r="B280" s="89"/>
      <c r="C280" s="90">
        <v>922</v>
      </c>
      <c r="D280" s="91" t="s">
        <v>214</v>
      </c>
      <c r="E280" s="91" t="s">
        <v>211</v>
      </c>
      <c r="F280" s="92" t="s">
        <v>191</v>
      </c>
      <c r="G280" s="92" t="s">
        <v>199</v>
      </c>
      <c r="H280" s="88"/>
      <c r="I280" s="88"/>
      <c r="J280" s="113" t="e">
        <f t="shared" si="163"/>
        <v>#DIV/0!</v>
      </c>
      <c r="K280" s="113">
        <f t="shared" si="164"/>
        <v>0</v>
      </c>
    </row>
    <row r="281" spans="1:194" s="248" customFormat="1" ht="30.75" customHeight="1">
      <c r="A281" s="221" t="s">
        <v>1054</v>
      </c>
      <c r="B281" s="89"/>
      <c r="C281" s="90">
        <v>922</v>
      </c>
      <c r="D281" s="91" t="s">
        <v>214</v>
      </c>
      <c r="E281" s="91" t="s">
        <v>211</v>
      </c>
      <c r="F281" s="92" t="s">
        <v>270</v>
      </c>
      <c r="G281" s="92"/>
      <c r="H281" s="88">
        <f t="shared" ref="H281:I281" si="169">SUM(H282)</f>
        <v>585.70000000000005</v>
      </c>
      <c r="I281" s="88">
        <f t="shared" si="169"/>
        <v>96</v>
      </c>
      <c r="J281" s="113">
        <f t="shared" si="163"/>
        <v>16.390643674235957</v>
      </c>
      <c r="K281" s="113">
        <f t="shared" si="164"/>
        <v>-489.70000000000005</v>
      </c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</row>
    <row r="282" spans="1:194" s="248" customFormat="1" ht="15.75" customHeight="1">
      <c r="A282" s="76" t="s">
        <v>135</v>
      </c>
      <c r="B282" s="89"/>
      <c r="C282" s="90">
        <v>922</v>
      </c>
      <c r="D282" s="91" t="s">
        <v>214</v>
      </c>
      <c r="E282" s="91" t="s">
        <v>211</v>
      </c>
      <c r="F282" s="92" t="s">
        <v>270</v>
      </c>
      <c r="G282" s="92" t="s">
        <v>438</v>
      </c>
      <c r="H282" s="88">
        <v>585.70000000000005</v>
      </c>
      <c r="I282" s="88">
        <v>96</v>
      </c>
      <c r="J282" s="113">
        <f t="shared" si="163"/>
        <v>16.390643674235957</v>
      </c>
      <c r="K282" s="113">
        <f t="shared" si="164"/>
        <v>-489.70000000000005</v>
      </c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</row>
    <row r="283" spans="1:194" s="176" customFormat="1" ht="75" hidden="1" customHeight="1">
      <c r="A283" s="74" t="s">
        <v>709</v>
      </c>
      <c r="B283" s="89"/>
      <c r="C283" s="90">
        <v>922</v>
      </c>
      <c r="D283" s="115" t="s">
        <v>214</v>
      </c>
      <c r="E283" s="115" t="s">
        <v>211</v>
      </c>
      <c r="F283" s="115" t="s">
        <v>629</v>
      </c>
      <c r="G283" s="115"/>
      <c r="H283" s="88">
        <f t="shared" ref="H283:I283" si="170">SUM(H284)</f>
        <v>0</v>
      </c>
      <c r="I283" s="88">
        <f t="shared" si="170"/>
        <v>0</v>
      </c>
      <c r="J283" s="113" t="e">
        <f t="shared" si="163"/>
        <v>#DIV/0!</v>
      </c>
      <c r="K283" s="113">
        <f t="shared" si="164"/>
        <v>0</v>
      </c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</row>
    <row r="284" spans="1:194" s="176" customFormat="1" ht="15.75" hidden="1" customHeight="1">
      <c r="A284" s="76" t="s">
        <v>135</v>
      </c>
      <c r="B284" s="89"/>
      <c r="C284" s="90">
        <v>922</v>
      </c>
      <c r="D284" s="115" t="s">
        <v>214</v>
      </c>
      <c r="E284" s="115" t="s">
        <v>211</v>
      </c>
      <c r="F284" s="115" t="s">
        <v>629</v>
      </c>
      <c r="G284" s="115" t="s">
        <v>438</v>
      </c>
      <c r="H284" s="88"/>
      <c r="I284" s="88"/>
      <c r="J284" s="113" t="e">
        <f t="shared" si="163"/>
        <v>#DIV/0!</v>
      </c>
      <c r="K284" s="113">
        <f t="shared" si="164"/>
        <v>0</v>
      </c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</row>
    <row r="285" spans="1:194" ht="189">
      <c r="A285" s="76" t="s">
        <v>710</v>
      </c>
      <c r="B285" s="89"/>
      <c r="C285" s="90">
        <v>922</v>
      </c>
      <c r="D285" s="91" t="s">
        <v>214</v>
      </c>
      <c r="E285" s="91" t="s">
        <v>211</v>
      </c>
      <c r="F285" s="92" t="s">
        <v>544</v>
      </c>
      <c r="G285" s="92"/>
      <c r="H285" s="88">
        <f t="shared" ref="H285" si="171">SUM(H286:H288)</f>
        <v>21.2</v>
      </c>
      <c r="I285" s="88">
        <f t="shared" ref="I285" si="172">SUM(I286:I288)</f>
        <v>0</v>
      </c>
      <c r="J285" s="113">
        <f t="shared" si="163"/>
        <v>0</v>
      </c>
      <c r="K285" s="113">
        <f t="shared" si="164"/>
        <v>-21.2</v>
      </c>
    </row>
    <row r="286" spans="1:194" s="183" customFormat="1">
      <c r="A286" s="76" t="s">
        <v>135</v>
      </c>
      <c r="B286" s="89"/>
      <c r="C286" s="90">
        <v>922</v>
      </c>
      <c r="D286" s="91" t="s">
        <v>214</v>
      </c>
      <c r="E286" s="91" t="s">
        <v>211</v>
      </c>
      <c r="F286" s="92" t="s">
        <v>544</v>
      </c>
      <c r="G286" s="92" t="s">
        <v>438</v>
      </c>
      <c r="H286" s="88">
        <v>21.2</v>
      </c>
      <c r="I286" s="88"/>
      <c r="J286" s="113">
        <f t="shared" si="163"/>
        <v>0</v>
      </c>
      <c r="K286" s="113">
        <f t="shared" si="164"/>
        <v>-21.2</v>
      </c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</row>
    <row r="287" spans="1:194" s="183" customFormat="1" hidden="1">
      <c r="A287" s="76" t="s">
        <v>9</v>
      </c>
      <c r="B287" s="89"/>
      <c r="C287" s="90">
        <v>922</v>
      </c>
      <c r="D287" s="91" t="s">
        <v>214</v>
      </c>
      <c r="E287" s="91" t="s">
        <v>211</v>
      </c>
      <c r="F287" s="92" t="s">
        <v>544</v>
      </c>
      <c r="G287" s="92" t="s">
        <v>442</v>
      </c>
      <c r="H287" s="88"/>
      <c r="I287" s="88"/>
      <c r="J287" s="113" t="e">
        <f t="shared" si="163"/>
        <v>#DIV/0!</v>
      </c>
      <c r="K287" s="113">
        <f t="shared" si="164"/>
        <v>0</v>
      </c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</row>
    <row r="288" spans="1:194" hidden="1">
      <c r="A288" s="75" t="s">
        <v>439</v>
      </c>
      <c r="B288" s="89"/>
      <c r="C288" s="90">
        <v>922</v>
      </c>
      <c r="D288" s="91" t="s">
        <v>214</v>
      </c>
      <c r="E288" s="91" t="s">
        <v>211</v>
      </c>
      <c r="F288" s="92" t="s">
        <v>544</v>
      </c>
      <c r="G288" s="92" t="s">
        <v>344</v>
      </c>
      <c r="H288" s="88"/>
      <c r="I288" s="88"/>
      <c r="J288" s="113" t="e">
        <f t="shared" si="163"/>
        <v>#DIV/0!</v>
      </c>
      <c r="K288" s="113">
        <f t="shared" si="164"/>
        <v>0</v>
      </c>
    </row>
    <row r="289" spans="1:194" s="177" customFormat="1" ht="189" hidden="1">
      <c r="A289" s="75" t="s">
        <v>711</v>
      </c>
      <c r="B289" s="89"/>
      <c r="C289" s="90">
        <v>922</v>
      </c>
      <c r="D289" s="91" t="s">
        <v>214</v>
      </c>
      <c r="E289" s="91" t="s">
        <v>211</v>
      </c>
      <c r="F289" s="92" t="s">
        <v>491</v>
      </c>
      <c r="G289" s="92"/>
      <c r="H289" s="88">
        <f t="shared" ref="H289:I291" si="173">SUM(H290)</f>
        <v>0</v>
      </c>
      <c r="I289" s="88">
        <f t="shared" si="173"/>
        <v>0</v>
      </c>
      <c r="J289" s="113" t="e">
        <f t="shared" si="163"/>
        <v>#DIV/0!</v>
      </c>
      <c r="K289" s="113">
        <f t="shared" si="164"/>
        <v>0</v>
      </c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</row>
    <row r="290" spans="1:194" s="177" customFormat="1" hidden="1">
      <c r="A290" s="76" t="s">
        <v>135</v>
      </c>
      <c r="B290" s="89"/>
      <c r="C290" s="90">
        <v>922</v>
      </c>
      <c r="D290" s="91" t="s">
        <v>214</v>
      </c>
      <c r="E290" s="91" t="s">
        <v>211</v>
      </c>
      <c r="F290" s="92" t="s">
        <v>491</v>
      </c>
      <c r="G290" s="92" t="s">
        <v>438</v>
      </c>
      <c r="H290" s="88"/>
      <c r="I290" s="88"/>
      <c r="J290" s="113" t="e">
        <f t="shared" si="163"/>
        <v>#DIV/0!</v>
      </c>
      <c r="K290" s="113">
        <f t="shared" si="164"/>
        <v>0</v>
      </c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</row>
    <row r="291" spans="1:194" s="177" customFormat="1" ht="63" hidden="1">
      <c r="A291" s="75" t="s">
        <v>599</v>
      </c>
      <c r="B291" s="89"/>
      <c r="C291" s="90">
        <v>922</v>
      </c>
      <c r="D291" s="91" t="s">
        <v>214</v>
      </c>
      <c r="E291" s="91" t="s">
        <v>211</v>
      </c>
      <c r="F291" s="92" t="s">
        <v>600</v>
      </c>
      <c r="G291" s="92"/>
      <c r="H291" s="88">
        <f t="shared" si="173"/>
        <v>0</v>
      </c>
      <c r="I291" s="88">
        <f t="shared" si="173"/>
        <v>0</v>
      </c>
      <c r="J291" s="113" t="e">
        <f t="shared" si="163"/>
        <v>#DIV/0!</v>
      </c>
      <c r="K291" s="113">
        <f t="shared" si="164"/>
        <v>0</v>
      </c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</row>
    <row r="292" spans="1:194" s="177" customFormat="1" hidden="1">
      <c r="A292" s="76" t="s">
        <v>135</v>
      </c>
      <c r="B292" s="89"/>
      <c r="C292" s="90">
        <v>922</v>
      </c>
      <c r="D292" s="91" t="s">
        <v>214</v>
      </c>
      <c r="E292" s="91" t="s">
        <v>211</v>
      </c>
      <c r="F292" s="92" t="s">
        <v>600</v>
      </c>
      <c r="G292" s="92" t="s">
        <v>438</v>
      </c>
      <c r="H292" s="88"/>
      <c r="I292" s="88"/>
      <c r="J292" s="113" t="e">
        <f t="shared" si="163"/>
        <v>#DIV/0!</v>
      </c>
      <c r="K292" s="113">
        <f t="shared" si="164"/>
        <v>0</v>
      </c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</row>
    <row r="293" spans="1:194" s="202" customFormat="1" ht="47.25">
      <c r="A293" s="74" t="s">
        <v>925</v>
      </c>
      <c r="B293" s="89"/>
      <c r="C293" s="90">
        <v>922</v>
      </c>
      <c r="D293" s="91" t="s">
        <v>214</v>
      </c>
      <c r="E293" s="91" t="s">
        <v>211</v>
      </c>
      <c r="F293" s="92" t="s">
        <v>922</v>
      </c>
      <c r="G293" s="92"/>
      <c r="H293" s="88">
        <f t="shared" ref="H293:I295" si="174">SUM(H294)</f>
        <v>11946</v>
      </c>
      <c r="I293" s="88">
        <f t="shared" si="174"/>
        <v>0</v>
      </c>
      <c r="J293" s="113">
        <f t="shared" si="163"/>
        <v>0</v>
      </c>
      <c r="K293" s="113">
        <f t="shared" si="164"/>
        <v>-11946</v>
      </c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</row>
    <row r="294" spans="1:194" s="202" customFormat="1">
      <c r="A294" s="76" t="s">
        <v>9</v>
      </c>
      <c r="B294" s="89"/>
      <c r="C294" s="90">
        <v>922</v>
      </c>
      <c r="D294" s="91" t="s">
        <v>214</v>
      </c>
      <c r="E294" s="91" t="s">
        <v>211</v>
      </c>
      <c r="F294" s="92" t="s">
        <v>922</v>
      </c>
      <c r="G294" s="92" t="s">
        <v>438</v>
      </c>
      <c r="H294" s="88">
        <v>11946</v>
      </c>
      <c r="I294" s="88">
        <v>0</v>
      </c>
      <c r="J294" s="113">
        <f t="shared" si="163"/>
        <v>0</v>
      </c>
      <c r="K294" s="113">
        <f t="shared" si="164"/>
        <v>-11946</v>
      </c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</row>
    <row r="295" spans="1:194" s="202" customFormat="1" ht="47.25">
      <c r="A295" s="74" t="s">
        <v>924</v>
      </c>
      <c r="B295" s="89"/>
      <c r="C295" s="90">
        <v>922</v>
      </c>
      <c r="D295" s="91" t="s">
        <v>214</v>
      </c>
      <c r="E295" s="91" t="s">
        <v>211</v>
      </c>
      <c r="F295" s="92" t="s">
        <v>923</v>
      </c>
      <c r="G295" s="92"/>
      <c r="H295" s="88">
        <f t="shared" si="174"/>
        <v>628.70000000000005</v>
      </c>
      <c r="I295" s="88">
        <f t="shared" si="174"/>
        <v>0</v>
      </c>
      <c r="J295" s="113">
        <f t="shared" si="163"/>
        <v>0</v>
      </c>
      <c r="K295" s="113">
        <f t="shared" si="164"/>
        <v>-628.70000000000005</v>
      </c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</row>
    <row r="296" spans="1:194" s="202" customFormat="1">
      <c r="A296" s="76" t="s">
        <v>9</v>
      </c>
      <c r="B296" s="89"/>
      <c r="C296" s="90">
        <v>922</v>
      </c>
      <c r="D296" s="91" t="s">
        <v>214</v>
      </c>
      <c r="E296" s="91" t="s">
        <v>211</v>
      </c>
      <c r="F296" s="92" t="s">
        <v>923</v>
      </c>
      <c r="G296" s="92" t="s">
        <v>438</v>
      </c>
      <c r="H296" s="88">
        <v>628.70000000000005</v>
      </c>
      <c r="I296" s="88">
        <v>0</v>
      </c>
      <c r="J296" s="113">
        <f t="shared" si="163"/>
        <v>0</v>
      </c>
      <c r="K296" s="113">
        <f t="shared" si="164"/>
        <v>-628.70000000000005</v>
      </c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</row>
    <row r="297" spans="1:194" ht="157.5" hidden="1" customHeight="1">
      <c r="A297" s="74" t="s">
        <v>712</v>
      </c>
      <c r="B297" s="89"/>
      <c r="C297" s="90">
        <v>922</v>
      </c>
      <c r="D297" s="91" t="s">
        <v>214</v>
      </c>
      <c r="E297" s="91" t="s">
        <v>211</v>
      </c>
      <c r="F297" s="92" t="s">
        <v>449</v>
      </c>
      <c r="G297" s="92"/>
      <c r="H297" s="88">
        <f t="shared" ref="H297:I299" si="175">SUM(H298)</f>
        <v>0</v>
      </c>
      <c r="I297" s="88">
        <f t="shared" si="175"/>
        <v>0</v>
      </c>
      <c r="J297" s="113" t="e">
        <f t="shared" si="163"/>
        <v>#DIV/0!</v>
      </c>
      <c r="K297" s="113">
        <f t="shared" si="164"/>
        <v>0</v>
      </c>
    </row>
    <row r="298" spans="1:194" ht="15.75" hidden="1" customHeight="1">
      <c r="A298" s="76" t="s">
        <v>9</v>
      </c>
      <c r="B298" s="89"/>
      <c r="C298" s="90">
        <v>922</v>
      </c>
      <c r="D298" s="91" t="s">
        <v>214</v>
      </c>
      <c r="E298" s="91" t="s">
        <v>211</v>
      </c>
      <c r="F298" s="92" t="s">
        <v>449</v>
      </c>
      <c r="G298" s="92" t="s">
        <v>442</v>
      </c>
      <c r="H298" s="88"/>
      <c r="I298" s="88"/>
      <c r="J298" s="113" t="e">
        <f t="shared" si="163"/>
        <v>#DIV/0!</v>
      </c>
      <c r="K298" s="113">
        <f t="shared" si="164"/>
        <v>0</v>
      </c>
    </row>
    <row r="299" spans="1:194" ht="71.25" hidden="1" customHeight="1">
      <c r="A299" s="76" t="s">
        <v>591</v>
      </c>
      <c r="B299" s="89"/>
      <c r="C299" s="90">
        <v>922</v>
      </c>
      <c r="D299" s="91" t="s">
        <v>214</v>
      </c>
      <c r="E299" s="91" t="s">
        <v>211</v>
      </c>
      <c r="F299" s="92" t="s">
        <v>592</v>
      </c>
      <c r="G299" s="92"/>
      <c r="H299" s="88">
        <f t="shared" si="175"/>
        <v>0</v>
      </c>
      <c r="I299" s="88">
        <f t="shared" si="175"/>
        <v>0</v>
      </c>
      <c r="J299" s="113" t="e">
        <f t="shared" si="163"/>
        <v>#DIV/0!</v>
      </c>
      <c r="K299" s="113">
        <f t="shared" si="164"/>
        <v>0</v>
      </c>
    </row>
    <row r="300" spans="1:194" ht="15.75" hidden="1" customHeight="1">
      <c r="A300" s="76" t="s">
        <v>135</v>
      </c>
      <c r="B300" s="89"/>
      <c r="C300" s="90">
        <v>922</v>
      </c>
      <c r="D300" s="91" t="s">
        <v>214</v>
      </c>
      <c r="E300" s="91" t="s">
        <v>211</v>
      </c>
      <c r="F300" s="92" t="s">
        <v>592</v>
      </c>
      <c r="G300" s="92" t="s">
        <v>438</v>
      </c>
      <c r="H300" s="88"/>
      <c r="I300" s="88"/>
      <c r="J300" s="113" t="e">
        <f t="shared" si="163"/>
        <v>#DIV/0!</v>
      </c>
      <c r="K300" s="113">
        <f t="shared" si="164"/>
        <v>0</v>
      </c>
    </row>
    <row r="301" spans="1:194" ht="141.75" hidden="1" customHeight="1">
      <c r="A301" s="76" t="s">
        <v>713</v>
      </c>
      <c r="B301" s="89"/>
      <c r="C301" s="90">
        <v>922</v>
      </c>
      <c r="D301" s="91" t="s">
        <v>214</v>
      </c>
      <c r="E301" s="91" t="s">
        <v>211</v>
      </c>
      <c r="F301" s="92" t="s">
        <v>181</v>
      </c>
      <c r="G301" s="92"/>
      <c r="H301" s="88">
        <f t="shared" ref="H301:I301" si="176">SUM(H302)</f>
        <v>0</v>
      </c>
      <c r="I301" s="88">
        <f t="shared" si="176"/>
        <v>0</v>
      </c>
      <c r="J301" s="113" t="e">
        <f t="shared" si="163"/>
        <v>#DIV/0!</v>
      </c>
      <c r="K301" s="113">
        <f t="shared" si="164"/>
        <v>0</v>
      </c>
    </row>
    <row r="302" spans="1:194" ht="15.75" hidden="1" customHeight="1">
      <c r="A302" s="76" t="s">
        <v>439</v>
      </c>
      <c r="B302" s="89"/>
      <c r="C302" s="90">
        <v>922</v>
      </c>
      <c r="D302" s="91" t="s">
        <v>214</v>
      </c>
      <c r="E302" s="91" t="s">
        <v>211</v>
      </c>
      <c r="F302" s="92" t="s">
        <v>181</v>
      </c>
      <c r="G302" s="92" t="s">
        <v>344</v>
      </c>
      <c r="H302" s="88"/>
      <c r="I302" s="88"/>
      <c r="J302" s="113" t="e">
        <f t="shared" si="163"/>
        <v>#DIV/0!</v>
      </c>
      <c r="K302" s="113">
        <f t="shared" si="164"/>
        <v>0</v>
      </c>
    </row>
    <row r="303" spans="1:194" ht="31.5" hidden="1">
      <c r="A303" s="76" t="s">
        <v>543</v>
      </c>
      <c r="B303" s="89"/>
      <c r="C303" s="90">
        <v>922</v>
      </c>
      <c r="D303" s="91" t="s">
        <v>214</v>
      </c>
      <c r="E303" s="91" t="s">
        <v>211</v>
      </c>
      <c r="F303" s="92" t="s">
        <v>542</v>
      </c>
      <c r="G303" s="92"/>
      <c r="H303" s="88">
        <f t="shared" ref="H303:I303" si="177">SUM(H304)</f>
        <v>0</v>
      </c>
      <c r="I303" s="88">
        <f t="shared" si="177"/>
        <v>0</v>
      </c>
      <c r="J303" s="113" t="e">
        <f t="shared" si="163"/>
        <v>#DIV/0!</v>
      </c>
      <c r="K303" s="113">
        <f t="shared" si="164"/>
        <v>0</v>
      </c>
    </row>
    <row r="304" spans="1:194" hidden="1">
      <c r="A304" s="75" t="s">
        <v>439</v>
      </c>
      <c r="B304" s="89"/>
      <c r="C304" s="90">
        <v>922</v>
      </c>
      <c r="D304" s="91" t="s">
        <v>214</v>
      </c>
      <c r="E304" s="91" t="s">
        <v>211</v>
      </c>
      <c r="F304" s="92" t="s">
        <v>542</v>
      </c>
      <c r="G304" s="92" t="s">
        <v>344</v>
      </c>
      <c r="H304" s="88"/>
      <c r="I304" s="88"/>
      <c r="J304" s="113" t="e">
        <f t="shared" si="163"/>
        <v>#DIV/0!</v>
      </c>
      <c r="K304" s="113">
        <f t="shared" si="164"/>
        <v>0</v>
      </c>
    </row>
    <row r="305" spans="1:11" ht="189" hidden="1" customHeight="1">
      <c r="A305" s="76" t="s">
        <v>714</v>
      </c>
      <c r="B305" s="89"/>
      <c r="C305" s="90">
        <v>922</v>
      </c>
      <c r="D305" s="91" t="s">
        <v>214</v>
      </c>
      <c r="E305" s="91" t="s">
        <v>211</v>
      </c>
      <c r="F305" s="92" t="s">
        <v>320</v>
      </c>
      <c r="G305" s="92"/>
      <c r="H305" s="88">
        <f t="shared" ref="H305" si="178">SUM(H306+H307)</f>
        <v>0</v>
      </c>
      <c r="I305" s="88">
        <f t="shared" ref="I305" si="179">SUM(I306+I307)</f>
        <v>0</v>
      </c>
      <c r="J305" s="113" t="e">
        <f t="shared" si="163"/>
        <v>#DIV/0!</v>
      </c>
      <c r="K305" s="113">
        <f t="shared" si="164"/>
        <v>0</v>
      </c>
    </row>
    <row r="306" spans="1:11" ht="15.75" hidden="1" customHeight="1">
      <c r="A306" s="76" t="s">
        <v>135</v>
      </c>
      <c r="B306" s="89"/>
      <c r="C306" s="90">
        <v>922</v>
      </c>
      <c r="D306" s="91" t="s">
        <v>214</v>
      </c>
      <c r="E306" s="91" t="s">
        <v>211</v>
      </c>
      <c r="F306" s="92" t="s">
        <v>320</v>
      </c>
      <c r="G306" s="92" t="s">
        <v>438</v>
      </c>
      <c r="H306" s="88"/>
      <c r="I306" s="88"/>
      <c r="J306" s="113" t="e">
        <f t="shared" si="163"/>
        <v>#DIV/0!</v>
      </c>
      <c r="K306" s="113">
        <f t="shared" si="164"/>
        <v>0</v>
      </c>
    </row>
    <row r="307" spans="1:11" ht="15.75" hidden="1" customHeight="1">
      <c r="A307" s="74" t="s">
        <v>439</v>
      </c>
      <c r="B307" s="89"/>
      <c r="C307" s="90">
        <v>922</v>
      </c>
      <c r="D307" s="91" t="s">
        <v>214</v>
      </c>
      <c r="E307" s="91" t="s">
        <v>211</v>
      </c>
      <c r="F307" s="92" t="s">
        <v>320</v>
      </c>
      <c r="G307" s="92" t="s">
        <v>344</v>
      </c>
      <c r="H307" s="88"/>
      <c r="I307" s="88"/>
      <c r="J307" s="113" t="e">
        <f t="shared" si="163"/>
        <v>#DIV/0!</v>
      </c>
      <c r="K307" s="113">
        <f t="shared" si="164"/>
        <v>0</v>
      </c>
    </row>
    <row r="308" spans="1:11" ht="78.75" hidden="1" customHeight="1">
      <c r="A308" s="76" t="s">
        <v>715</v>
      </c>
      <c r="B308" s="89"/>
      <c r="C308" s="90">
        <v>922</v>
      </c>
      <c r="D308" s="91" t="s">
        <v>214</v>
      </c>
      <c r="E308" s="91" t="s">
        <v>211</v>
      </c>
      <c r="F308" s="92" t="s">
        <v>279</v>
      </c>
      <c r="G308" s="92"/>
      <c r="H308" s="97">
        <f t="shared" ref="H308:I308" si="180">SUM(H309)</f>
        <v>0</v>
      </c>
      <c r="I308" s="97">
        <f t="shared" si="180"/>
        <v>0</v>
      </c>
      <c r="J308" s="113" t="e">
        <f t="shared" si="163"/>
        <v>#DIV/0!</v>
      </c>
      <c r="K308" s="113">
        <f t="shared" si="164"/>
        <v>0</v>
      </c>
    </row>
    <row r="309" spans="1:11" ht="15.75" hidden="1" customHeight="1">
      <c r="A309" s="76" t="s">
        <v>439</v>
      </c>
      <c r="B309" s="89"/>
      <c r="C309" s="90">
        <v>922</v>
      </c>
      <c r="D309" s="91" t="s">
        <v>214</v>
      </c>
      <c r="E309" s="91" t="s">
        <v>211</v>
      </c>
      <c r="F309" s="92" t="s">
        <v>279</v>
      </c>
      <c r="G309" s="92" t="s">
        <v>344</v>
      </c>
      <c r="H309" s="88"/>
      <c r="I309" s="88"/>
      <c r="J309" s="113" t="e">
        <f t="shared" si="163"/>
        <v>#DIV/0!</v>
      </c>
      <c r="K309" s="113">
        <f t="shared" si="164"/>
        <v>0</v>
      </c>
    </row>
    <row r="310" spans="1:11" ht="31.5">
      <c r="A310" s="76" t="s">
        <v>953</v>
      </c>
      <c r="B310" s="89"/>
      <c r="C310" s="90">
        <v>922</v>
      </c>
      <c r="D310" s="91" t="s">
        <v>214</v>
      </c>
      <c r="E310" s="91" t="s">
        <v>211</v>
      </c>
      <c r="F310" s="92" t="s">
        <v>369</v>
      </c>
      <c r="G310" s="92"/>
      <c r="H310" s="88">
        <f t="shared" ref="H310:I310" si="181">SUM(H311)</f>
        <v>2000</v>
      </c>
      <c r="I310" s="88">
        <f t="shared" si="181"/>
        <v>1451.6</v>
      </c>
      <c r="J310" s="113">
        <f t="shared" si="163"/>
        <v>72.58</v>
      </c>
      <c r="K310" s="113">
        <f t="shared" si="164"/>
        <v>-548.40000000000009</v>
      </c>
    </row>
    <row r="311" spans="1:11">
      <c r="A311" s="75" t="s">
        <v>439</v>
      </c>
      <c r="B311" s="89"/>
      <c r="C311" s="90">
        <v>922</v>
      </c>
      <c r="D311" s="91" t="s">
        <v>214</v>
      </c>
      <c r="E311" s="91" t="s">
        <v>211</v>
      </c>
      <c r="F311" s="92" t="s">
        <v>369</v>
      </c>
      <c r="G311" s="92" t="s">
        <v>344</v>
      </c>
      <c r="H311" s="88">
        <v>2000</v>
      </c>
      <c r="I311" s="88">
        <v>1451.6</v>
      </c>
      <c r="J311" s="113">
        <f t="shared" si="163"/>
        <v>72.58</v>
      </c>
      <c r="K311" s="113">
        <f t="shared" si="164"/>
        <v>-548.40000000000009</v>
      </c>
    </row>
    <row r="312" spans="1:11" ht="157.5" hidden="1" customHeight="1">
      <c r="A312" s="76" t="s">
        <v>717</v>
      </c>
      <c r="B312" s="89"/>
      <c r="C312" s="90">
        <v>922</v>
      </c>
      <c r="D312" s="91" t="s">
        <v>214</v>
      </c>
      <c r="E312" s="91" t="s">
        <v>211</v>
      </c>
      <c r="F312" s="92" t="s">
        <v>270</v>
      </c>
      <c r="G312" s="92"/>
      <c r="H312" s="88">
        <f t="shared" ref="H312:I312" si="182">SUM(H313)</f>
        <v>0</v>
      </c>
      <c r="I312" s="88">
        <f t="shared" si="182"/>
        <v>0</v>
      </c>
      <c r="J312" s="113" t="e">
        <f t="shared" si="163"/>
        <v>#DIV/0!</v>
      </c>
      <c r="K312" s="113">
        <f t="shared" si="164"/>
        <v>0</v>
      </c>
    </row>
    <row r="313" spans="1:11" ht="15.75" hidden="1" customHeight="1">
      <c r="A313" s="76" t="s">
        <v>135</v>
      </c>
      <c r="B313" s="89"/>
      <c r="C313" s="90">
        <v>922</v>
      </c>
      <c r="D313" s="91" t="s">
        <v>214</v>
      </c>
      <c r="E313" s="91" t="s">
        <v>211</v>
      </c>
      <c r="F313" s="92" t="s">
        <v>270</v>
      </c>
      <c r="G313" s="92" t="s">
        <v>438</v>
      </c>
      <c r="H313" s="88"/>
      <c r="I313" s="88"/>
      <c r="J313" s="113" t="e">
        <f t="shared" si="163"/>
        <v>#DIV/0!</v>
      </c>
      <c r="K313" s="113">
        <f t="shared" si="164"/>
        <v>0</v>
      </c>
    </row>
    <row r="314" spans="1:11" ht="44.25" customHeight="1">
      <c r="A314" s="76" t="s">
        <v>589</v>
      </c>
      <c r="B314" s="89"/>
      <c r="C314" s="90">
        <v>922</v>
      </c>
      <c r="D314" s="91" t="s">
        <v>214</v>
      </c>
      <c r="E314" s="91" t="s">
        <v>211</v>
      </c>
      <c r="F314" s="92" t="s">
        <v>590</v>
      </c>
      <c r="G314" s="92"/>
      <c r="H314" s="88">
        <f t="shared" ref="H314:I314" si="183">SUM(H315)</f>
        <v>4000</v>
      </c>
      <c r="I314" s="88">
        <f t="shared" si="183"/>
        <v>0</v>
      </c>
      <c r="J314" s="113">
        <f t="shared" si="163"/>
        <v>0</v>
      </c>
      <c r="K314" s="113">
        <f t="shared" si="164"/>
        <v>-4000</v>
      </c>
    </row>
    <row r="315" spans="1:11" ht="15.75" customHeight="1">
      <c r="A315" s="76" t="s">
        <v>439</v>
      </c>
      <c r="B315" s="89"/>
      <c r="C315" s="90">
        <v>922</v>
      </c>
      <c r="D315" s="91" t="s">
        <v>214</v>
      </c>
      <c r="E315" s="91" t="s">
        <v>211</v>
      </c>
      <c r="F315" s="92" t="s">
        <v>590</v>
      </c>
      <c r="G315" s="92" t="s">
        <v>344</v>
      </c>
      <c r="H315" s="88">
        <v>4000</v>
      </c>
      <c r="I315" s="88">
        <v>0</v>
      </c>
      <c r="J315" s="113">
        <f t="shared" si="163"/>
        <v>0</v>
      </c>
      <c r="K315" s="113">
        <f t="shared" si="164"/>
        <v>-4000</v>
      </c>
    </row>
    <row r="316" spans="1:11" hidden="1">
      <c r="A316" s="76" t="s">
        <v>27</v>
      </c>
      <c r="B316" s="89"/>
      <c r="C316" s="90">
        <v>922</v>
      </c>
      <c r="D316" s="91" t="s">
        <v>214</v>
      </c>
      <c r="E316" s="91" t="s">
        <v>211</v>
      </c>
      <c r="F316" s="92"/>
      <c r="G316" s="92"/>
      <c r="H316" s="88">
        <f t="shared" ref="H316" si="184">SUM(H317+H319+H321)</f>
        <v>0</v>
      </c>
      <c r="I316" s="88">
        <f t="shared" ref="I316" si="185">SUM(I317+I319+I321)</f>
        <v>0</v>
      </c>
      <c r="J316" s="113" t="e">
        <f t="shared" si="163"/>
        <v>#DIV/0!</v>
      </c>
      <c r="K316" s="113">
        <f t="shared" si="164"/>
        <v>0</v>
      </c>
    </row>
    <row r="317" spans="1:11" ht="94.5" hidden="1" customHeight="1">
      <c r="A317" s="76" t="s">
        <v>718</v>
      </c>
      <c r="B317" s="89"/>
      <c r="C317" s="90">
        <v>922</v>
      </c>
      <c r="D317" s="91" t="s">
        <v>214</v>
      </c>
      <c r="E317" s="91" t="s">
        <v>211</v>
      </c>
      <c r="F317" s="92" t="s">
        <v>305</v>
      </c>
      <c r="G317" s="92"/>
      <c r="H317" s="88">
        <f t="shared" ref="H317:I317" si="186">SUM(H318)</f>
        <v>0</v>
      </c>
      <c r="I317" s="88">
        <f t="shared" si="186"/>
        <v>0</v>
      </c>
      <c r="J317" s="113" t="e">
        <f t="shared" si="163"/>
        <v>#DIV/0!</v>
      </c>
      <c r="K317" s="113">
        <f t="shared" si="164"/>
        <v>0</v>
      </c>
    </row>
    <row r="318" spans="1:11" ht="31.5" hidden="1" customHeight="1">
      <c r="A318" s="75" t="s">
        <v>441</v>
      </c>
      <c r="B318" s="89"/>
      <c r="C318" s="90">
        <v>922</v>
      </c>
      <c r="D318" s="91" t="s">
        <v>214</v>
      </c>
      <c r="E318" s="91" t="s">
        <v>211</v>
      </c>
      <c r="F318" s="92" t="s">
        <v>305</v>
      </c>
      <c r="G318" s="92" t="s">
        <v>438</v>
      </c>
      <c r="H318" s="88"/>
      <c r="I318" s="88"/>
      <c r="J318" s="113" t="e">
        <f t="shared" si="163"/>
        <v>#DIV/0!</v>
      </c>
      <c r="K318" s="113">
        <f t="shared" si="164"/>
        <v>0</v>
      </c>
    </row>
    <row r="319" spans="1:11" ht="63" hidden="1">
      <c r="A319" s="76" t="s">
        <v>563</v>
      </c>
      <c r="B319" s="89"/>
      <c r="C319" s="90">
        <v>922</v>
      </c>
      <c r="D319" s="91" t="s">
        <v>214</v>
      </c>
      <c r="E319" s="91" t="s">
        <v>211</v>
      </c>
      <c r="F319" s="92" t="s">
        <v>564</v>
      </c>
      <c r="G319" s="92"/>
      <c r="H319" s="88">
        <f t="shared" ref="H319:I319" si="187">SUM(H320)</f>
        <v>0</v>
      </c>
      <c r="I319" s="88">
        <f t="shared" si="187"/>
        <v>0</v>
      </c>
      <c r="J319" s="113" t="e">
        <f t="shared" si="163"/>
        <v>#DIV/0!</v>
      </c>
      <c r="K319" s="113">
        <f t="shared" si="164"/>
        <v>0</v>
      </c>
    </row>
    <row r="320" spans="1:11" hidden="1">
      <c r="A320" s="76" t="s">
        <v>135</v>
      </c>
      <c r="B320" s="93"/>
      <c r="C320" s="90">
        <v>922</v>
      </c>
      <c r="D320" s="91" t="s">
        <v>214</v>
      </c>
      <c r="E320" s="91" t="s">
        <v>211</v>
      </c>
      <c r="F320" s="92" t="s">
        <v>564</v>
      </c>
      <c r="G320" s="92" t="s">
        <v>438</v>
      </c>
      <c r="H320" s="88"/>
      <c r="I320" s="88"/>
      <c r="J320" s="113" t="e">
        <f t="shared" si="163"/>
        <v>#DIV/0!</v>
      </c>
      <c r="K320" s="113">
        <f t="shared" si="164"/>
        <v>0</v>
      </c>
    </row>
    <row r="321" spans="1:194" ht="63" hidden="1">
      <c r="A321" s="76" t="s">
        <v>565</v>
      </c>
      <c r="B321" s="93"/>
      <c r="C321" s="90">
        <v>922</v>
      </c>
      <c r="D321" s="91" t="s">
        <v>214</v>
      </c>
      <c r="E321" s="91" t="s">
        <v>211</v>
      </c>
      <c r="F321" s="92" t="s">
        <v>566</v>
      </c>
      <c r="G321" s="92"/>
      <c r="H321" s="88">
        <f t="shared" ref="H321:I321" si="188">SUM(H322)</f>
        <v>0</v>
      </c>
      <c r="I321" s="88">
        <f t="shared" si="188"/>
        <v>0</v>
      </c>
      <c r="J321" s="113" t="e">
        <f t="shared" si="163"/>
        <v>#DIV/0!</v>
      </c>
      <c r="K321" s="113">
        <f t="shared" si="164"/>
        <v>0</v>
      </c>
    </row>
    <row r="322" spans="1:194" hidden="1">
      <c r="A322" s="76" t="s">
        <v>135</v>
      </c>
      <c r="B322" s="93"/>
      <c r="C322" s="90">
        <v>922</v>
      </c>
      <c r="D322" s="91" t="s">
        <v>214</v>
      </c>
      <c r="E322" s="91" t="s">
        <v>211</v>
      </c>
      <c r="F322" s="92" t="s">
        <v>566</v>
      </c>
      <c r="G322" s="92" t="s">
        <v>438</v>
      </c>
      <c r="H322" s="88"/>
      <c r="I322" s="88"/>
      <c r="J322" s="113" t="e">
        <f t="shared" si="163"/>
        <v>#DIV/0!</v>
      </c>
      <c r="K322" s="113">
        <f t="shared" si="164"/>
        <v>0</v>
      </c>
    </row>
    <row r="323" spans="1:194">
      <c r="A323" s="76" t="s">
        <v>376</v>
      </c>
      <c r="B323" s="89"/>
      <c r="C323" s="90">
        <v>922</v>
      </c>
      <c r="D323" s="91" t="s">
        <v>214</v>
      </c>
      <c r="E323" s="91" t="s">
        <v>212</v>
      </c>
      <c r="F323" s="92"/>
      <c r="G323" s="92"/>
      <c r="H323" s="88">
        <f t="shared" ref="H323" si="189">SUM(H324+H326+H328+H330+H348+H344+H332+H334+H336+H338+H346+H340+H342)</f>
        <v>28908.6</v>
      </c>
      <c r="I323" s="88">
        <f t="shared" ref="I323" si="190">SUM(I324+I326+I328+I330+I348+I344+I332+I334+I336+I338+I346+I340+I342)</f>
        <v>2598.6999999999998</v>
      </c>
      <c r="J323" s="113">
        <f t="shared" si="163"/>
        <v>8.9893664860975626</v>
      </c>
      <c r="K323" s="113">
        <f t="shared" si="164"/>
        <v>-26309.899999999998</v>
      </c>
    </row>
    <row r="324" spans="1:194" s="202" customFormat="1">
      <c r="A324" s="204" t="s">
        <v>898</v>
      </c>
      <c r="B324" s="89"/>
      <c r="C324" s="90">
        <v>922</v>
      </c>
      <c r="D324" s="91" t="s">
        <v>214</v>
      </c>
      <c r="E324" s="91" t="s">
        <v>212</v>
      </c>
      <c r="F324" s="92" t="s">
        <v>904</v>
      </c>
      <c r="G324" s="92"/>
      <c r="H324" s="88">
        <f t="shared" ref="H324:I324" si="191">SUM(H325)</f>
        <v>10000</v>
      </c>
      <c r="I324" s="88">
        <f t="shared" si="191"/>
        <v>2598.6999999999998</v>
      </c>
      <c r="J324" s="113">
        <f t="shared" si="163"/>
        <v>25.986999999999998</v>
      </c>
      <c r="K324" s="113">
        <f t="shared" si="164"/>
        <v>-7401.3</v>
      </c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</row>
    <row r="325" spans="1:194" s="202" customFormat="1" ht="31.5">
      <c r="A325" s="205" t="s">
        <v>899</v>
      </c>
      <c r="B325" s="89"/>
      <c r="C325" s="90">
        <v>922</v>
      </c>
      <c r="D325" s="91" t="s">
        <v>214</v>
      </c>
      <c r="E325" s="91" t="s">
        <v>212</v>
      </c>
      <c r="F325" s="92" t="s">
        <v>904</v>
      </c>
      <c r="G325" s="92" t="s">
        <v>438</v>
      </c>
      <c r="H325" s="88">
        <v>10000</v>
      </c>
      <c r="I325" s="88">
        <v>2598.6999999999998</v>
      </c>
      <c r="J325" s="113">
        <f t="shared" si="163"/>
        <v>25.986999999999998</v>
      </c>
      <c r="K325" s="113">
        <f t="shared" si="164"/>
        <v>-7401.3</v>
      </c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</row>
    <row r="326" spans="1:194" s="202" customFormat="1">
      <c r="A326" s="204" t="s">
        <v>900</v>
      </c>
      <c r="B326" s="89"/>
      <c r="C326" s="90">
        <v>922</v>
      </c>
      <c r="D326" s="91" t="s">
        <v>214</v>
      </c>
      <c r="E326" s="91" t="s">
        <v>212</v>
      </c>
      <c r="F326" s="92" t="s">
        <v>905</v>
      </c>
      <c r="G326" s="92"/>
      <c r="H326" s="88">
        <f t="shared" ref="H326:I326" si="192">SUM(H327)</f>
        <v>1393</v>
      </c>
      <c r="I326" s="88">
        <f t="shared" si="192"/>
        <v>0</v>
      </c>
      <c r="J326" s="113">
        <f t="shared" si="163"/>
        <v>0</v>
      </c>
      <c r="K326" s="113">
        <f t="shared" si="164"/>
        <v>-1393</v>
      </c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</row>
    <row r="327" spans="1:194" s="202" customFormat="1" ht="31.5">
      <c r="A327" s="205" t="s">
        <v>899</v>
      </c>
      <c r="B327" s="89"/>
      <c r="C327" s="90">
        <v>922</v>
      </c>
      <c r="D327" s="91" t="s">
        <v>214</v>
      </c>
      <c r="E327" s="91" t="s">
        <v>212</v>
      </c>
      <c r="F327" s="92" t="s">
        <v>905</v>
      </c>
      <c r="G327" s="92" t="s">
        <v>438</v>
      </c>
      <c r="H327" s="88">
        <v>1393</v>
      </c>
      <c r="I327" s="88">
        <v>0</v>
      </c>
      <c r="J327" s="113">
        <f t="shared" si="163"/>
        <v>0</v>
      </c>
      <c r="K327" s="113">
        <f t="shared" si="164"/>
        <v>-1393</v>
      </c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</row>
    <row r="328" spans="1:194" s="202" customFormat="1" ht="31.5">
      <c r="A328" s="204" t="s">
        <v>901</v>
      </c>
      <c r="B328" s="89"/>
      <c r="C328" s="90">
        <v>922</v>
      </c>
      <c r="D328" s="91" t="s">
        <v>214</v>
      </c>
      <c r="E328" s="91" t="s">
        <v>212</v>
      </c>
      <c r="F328" s="92" t="s">
        <v>906</v>
      </c>
      <c r="G328" s="92"/>
      <c r="H328" s="88">
        <f t="shared" ref="H328:I328" si="193">SUM(H329)</f>
        <v>900</v>
      </c>
      <c r="I328" s="88">
        <f t="shared" si="193"/>
        <v>0</v>
      </c>
      <c r="J328" s="113">
        <f t="shared" si="163"/>
        <v>0</v>
      </c>
      <c r="K328" s="113">
        <f t="shared" si="164"/>
        <v>-900</v>
      </c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</row>
    <row r="329" spans="1:194" s="202" customFormat="1" ht="31.5">
      <c r="A329" s="205" t="s">
        <v>899</v>
      </c>
      <c r="B329" s="89"/>
      <c r="C329" s="90">
        <v>922</v>
      </c>
      <c r="D329" s="91" t="s">
        <v>214</v>
      </c>
      <c r="E329" s="91" t="s">
        <v>212</v>
      </c>
      <c r="F329" s="92" t="s">
        <v>906</v>
      </c>
      <c r="G329" s="92" t="s">
        <v>438</v>
      </c>
      <c r="H329" s="88">
        <v>900</v>
      </c>
      <c r="I329" s="88">
        <v>0</v>
      </c>
      <c r="J329" s="113">
        <f t="shared" si="163"/>
        <v>0</v>
      </c>
      <c r="K329" s="113">
        <f t="shared" si="164"/>
        <v>-900</v>
      </c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</row>
    <row r="330" spans="1:194" s="202" customFormat="1" ht="47.25">
      <c r="A330" s="206" t="s">
        <v>908</v>
      </c>
      <c r="B330" s="89"/>
      <c r="C330" s="90">
        <v>922</v>
      </c>
      <c r="D330" s="91" t="s">
        <v>214</v>
      </c>
      <c r="E330" s="91" t="s">
        <v>212</v>
      </c>
      <c r="F330" s="92" t="s">
        <v>907</v>
      </c>
      <c r="G330" s="92"/>
      <c r="H330" s="88">
        <f t="shared" ref="H330:I330" si="194">SUM(H331)</f>
        <v>8355</v>
      </c>
      <c r="I330" s="88">
        <f t="shared" si="194"/>
        <v>0</v>
      </c>
      <c r="J330" s="113">
        <f t="shared" si="163"/>
        <v>0</v>
      </c>
      <c r="K330" s="113">
        <f t="shared" si="164"/>
        <v>-8355</v>
      </c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</row>
    <row r="331" spans="1:194" s="202" customFormat="1" ht="45" customHeight="1">
      <c r="A331" s="207" t="s">
        <v>899</v>
      </c>
      <c r="B331" s="89"/>
      <c r="C331" s="90">
        <v>922</v>
      </c>
      <c r="D331" s="91" t="s">
        <v>214</v>
      </c>
      <c r="E331" s="91" t="s">
        <v>212</v>
      </c>
      <c r="F331" s="92" t="s">
        <v>907</v>
      </c>
      <c r="G331" s="92" t="s">
        <v>438</v>
      </c>
      <c r="H331" s="88">
        <v>8355</v>
      </c>
      <c r="I331" s="88">
        <v>0</v>
      </c>
      <c r="J331" s="113">
        <f t="shared" si="163"/>
        <v>0</v>
      </c>
      <c r="K331" s="113">
        <f t="shared" si="164"/>
        <v>-8355</v>
      </c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</row>
    <row r="332" spans="1:194" s="202" customFormat="1" ht="45" customHeight="1">
      <c r="A332" s="209" t="s">
        <v>1042</v>
      </c>
      <c r="B332" s="89"/>
      <c r="C332" s="90">
        <v>922</v>
      </c>
      <c r="D332" s="91" t="s">
        <v>214</v>
      </c>
      <c r="E332" s="91" t="s">
        <v>212</v>
      </c>
      <c r="F332" s="92" t="s">
        <v>909</v>
      </c>
      <c r="G332" s="92"/>
      <c r="H332" s="88">
        <f t="shared" ref="H332:I332" si="195">SUM(H333)</f>
        <v>400</v>
      </c>
      <c r="I332" s="88">
        <f t="shared" si="195"/>
        <v>0</v>
      </c>
      <c r="J332" s="113">
        <f t="shared" si="163"/>
        <v>0</v>
      </c>
      <c r="K332" s="113">
        <f t="shared" si="164"/>
        <v>-400</v>
      </c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</row>
    <row r="333" spans="1:194" s="202" customFormat="1" ht="45" customHeight="1">
      <c r="A333" s="207" t="s">
        <v>899</v>
      </c>
      <c r="B333" s="89"/>
      <c r="C333" s="90">
        <v>922</v>
      </c>
      <c r="D333" s="91" t="s">
        <v>214</v>
      </c>
      <c r="E333" s="91" t="s">
        <v>212</v>
      </c>
      <c r="F333" s="92" t="s">
        <v>909</v>
      </c>
      <c r="G333" s="92" t="s">
        <v>438</v>
      </c>
      <c r="H333" s="88">
        <v>400</v>
      </c>
      <c r="I333" s="88">
        <v>0</v>
      </c>
      <c r="J333" s="113">
        <f t="shared" si="163"/>
        <v>0</v>
      </c>
      <c r="K333" s="113">
        <f t="shared" si="164"/>
        <v>-400</v>
      </c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</row>
    <row r="334" spans="1:194" s="202" customFormat="1" ht="45" customHeight="1">
      <c r="A334" s="209" t="s">
        <v>1043</v>
      </c>
      <c r="B334" s="89"/>
      <c r="C334" s="90">
        <v>922</v>
      </c>
      <c r="D334" s="91" t="s">
        <v>214</v>
      </c>
      <c r="E334" s="91" t="s">
        <v>212</v>
      </c>
      <c r="F334" s="92" t="s">
        <v>910</v>
      </c>
      <c r="G334" s="92"/>
      <c r="H334" s="88">
        <f t="shared" ref="H334:I334" si="196">SUM(H335)</f>
        <v>21.1</v>
      </c>
      <c r="I334" s="88">
        <f t="shared" si="196"/>
        <v>0</v>
      </c>
      <c r="J334" s="113">
        <f t="shared" si="163"/>
        <v>0</v>
      </c>
      <c r="K334" s="113">
        <f t="shared" si="164"/>
        <v>-21.1</v>
      </c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</row>
    <row r="335" spans="1:194" s="202" customFormat="1" ht="45" customHeight="1">
      <c r="A335" s="207" t="s">
        <v>899</v>
      </c>
      <c r="B335" s="89"/>
      <c r="C335" s="90">
        <v>922</v>
      </c>
      <c r="D335" s="91" t="s">
        <v>214</v>
      </c>
      <c r="E335" s="91" t="s">
        <v>212</v>
      </c>
      <c r="F335" s="92" t="s">
        <v>910</v>
      </c>
      <c r="G335" s="92" t="s">
        <v>438</v>
      </c>
      <c r="H335" s="88">
        <v>21.1</v>
      </c>
      <c r="I335" s="88">
        <v>0</v>
      </c>
      <c r="J335" s="113">
        <f t="shared" si="163"/>
        <v>0</v>
      </c>
      <c r="K335" s="113">
        <f t="shared" si="164"/>
        <v>-21.1</v>
      </c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</row>
    <row r="336" spans="1:194" s="202" customFormat="1" ht="94.5">
      <c r="A336" s="76" t="s">
        <v>911</v>
      </c>
      <c r="B336" s="128"/>
      <c r="C336" s="90">
        <v>922</v>
      </c>
      <c r="D336" s="91" t="s">
        <v>214</v>
      </c>
      <c r="E336" s="91" t="s">
        <v>212</v>
      </c>
      <c r="F336" s="92" t="s">
        <v>384</v>
      </c>
      <c r="G336" s="92"/>
      <c r="H336" s="88">
        <f t="shared" ref="H336:I342" si="197">SUM(H337)</f>
        <v>400</v>
      </c>
      <c r="I336" s="88">
        <f t="shared" si="197"/>
        <v>0</v>
      </c>
      <c r="J336" s="113">
        <f t="shared" si="163"/>
        <v>0</v>
      </c>
      <c r="K336" s="113">
        <f t="shared" si="164"/>
        <v>-400</v>
      </c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</row>
    <row r="337" spans="1:194" s="202" customFormat="1" ht="31.5">
      <c r="A337" s="207" t="s">
        <v>899</v>
      </c>
      <c r="B337" s="89"/>
      <c r="C337" s="90">
        <v>922</v>
      </c>
      <c r="D337" s="91" t="s">
        <v>214</v>
      </c>
      <c r="E337" s="91" t="s">
        <v>212</v>
      </c>
      <c r="F337" s="92" t="s">
        <v>384</v>
      </c>
      <c r="G337" s="92" t="s">
        <v>438</v>
      </c>
      <c r="H337" s="88">
        <v>400</v>
      </c>
      <c r="I337" s="88">
        <v>0</v>
      </c>
      <c r="J337" s="113">
        <f t="shared" ref="J337:J400" si="198">SUM(I337/H337*100)</f>
        <v>0</v>
      </c>
      <c r="K337" s="113">
        <f t="shared" ref="K337:K400" si="199">SUM(I337-H337)</f>
        <v>-400</v>
      </c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</row>
    <row r="338" spans="1:194" s="202" customFormat="1" ht="94.5">
      <c r="A338" s="76" t="s">
        <v>912</v>
      </c>
      <c r="B338" s="128"/>
      <c r="C338" s="90">
        <v>922</v>
      </c>
      <c r="D338" s="91" t="s">
        <v>214</v>
      </c>
      <c r="E338" s="91" t="s">
        <v>212</v>
      </c>
      <c r="F338" s="92" t="s">
        <v>913</v>
      </c>
      <c r="G338" s="92"/>
      <c r="H338" s="88">
        <f t="shared" si="197"/>
        <v>400</v>
      </c>
      <c r="I338" s="88">
        <f t="shared" si="197"/>
        <v>0</v>
      </c>
      <c r="J338" s="113">
        <f t="shared" si="198"/>
        <v>0</v>
      </c>
      <c r="K338" s="113">
        <f t="shared" si="199"/>
        <v>-400</v>
      </c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</row>
    <row r="339" spans="1:194" s="202" customFormat="1" ht="31.5">
      <c r="A339" s="207" t="s">
        <v>899</v>
      </c>
      <c r="B339" s="89"/>
      <c r="C339" s="90">
        <v>922</v>
      </c>
      <c r="D339" s="91" t="s">
        <v>214</v>
      </c>
      <c r="E339" s="91" t="s">
        <v>212</v>
      </c>
      <c r="F339" s="92" t="s">
        <v>913</v>
      </c>
      <c r="G339" s="92" t="s">
        <v>438</v>
      </c>
      <c r="H339" s="88">
        <v>400</v>
      </c>
      <c r="I339" s="88">
        <v>0</v>
      </c>
      <c r="J339" s="113">
        <f t="shared" si="198"/>
        <v>0</v>
      </c>
      <c r="K339" s="113">
        <f t="shared" si="199"/>
        <v>-400</v>
      </c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</row>
    <row r="340" spans="1:194" s="257" customFormat="1" ht="31.5">
      <c r="A340" s="209" t="s">
        <v>1056</v>
      </c>
      <c r="B340" s="89"/>
      <c r="C340" s="90">
        <v>922</v>
      </c>
      <c r="D340" s="91" t="s">
        <v>214</v>
      </c>
      <c r="E340" s="91" t="s">
        <v>212</v>
      </c>
      <c r="F340" s="92" t="s">
        <v>1058</v>
      </c>
      <c r="G340" s="92"/>
      <c r="H340" s="88">
        <f t="shared" si="197"/>
        <v>669.5</v>
      </c>
      <c r="I340" s="88">
        <f t="shared" si="197"/>
        <v>0</v>
      </c>
      <c r="J340" s="113">
        <f t="shared" si="198"/>
        <v>0</v>
      </c>
      <c r="K340" s="113">
        <f t="shared" si="199"/>
        <v>-669.5</v>
      </c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</row>
    <row r="341" spans="1:194" s="257" customFormat="1" ht="31.5">
      <c r="A341" s="207" t="s">
        <v>899</v>
      </c>
      <c r="B341" s="89"/>
      <c r="C341" s="90">
        <v>922</v>
      </c>
      <c r="D341" s="91" t="s">
        <v>214</v>
      </c>
      <c r="E341" s="91" t="s">
        <v>212</v>
      </c>
      <c r="F341" s="92" t="s">
        <v>1058</v>
      </c>
      <c r="G341" s="92" t="s">
        <v>438</v>
      </c>
      <c r="H341" s="88">
        <v>669.5</v>
      </c>
      <c r="I341" s="88"/>
      <c r="J341" s="113">
        <f t="shared" si="198"/>
        <v>0</v>
      </c>
      <c r="K341" s="113">
        <f t="shared" si="199"/>
        <v>-669.5</v>
      </c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</row>
    <row r="342" spans="1:194" s="257" customFormat="1" ht="31.5">
      <c r="A342" s="209" t="s">
        <v>1057</v>
      </c>
      <c r="B342" s="89"/>
      <c r="C342" s="90">
        <v>922</v>
      </c>
      <c r="D342" s="91" t="s">
        <v>214</v>
      </c>
      <c r="E342" s="91" t="s">
        <v>212</v>
      </c>
      <c r="F342" s="92" t="s">
        <v>1059</v>
      </c>
      <c r="G342" s="92"/>
      <c r="H342" s="88">
        <f t="shared" si="197"/>
        <v>445</v>
      </c>
      <c r="I342" s="88">
        <f t="shared" si="197"/>
        <v>0</v>
      </c>
      <c r="J342" s="113">
        <f t="shared" si="198"/>
        <v>0</v>
      </c>
      <c r="K342" s="113">
        <f t="shared" si="199"/>
        <v>-445</v>
      </c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</row>
    <row r="343" spans="1:194" s="257" customFormat="1" ht="31.5">
      <c r="A343" s="207" t="s">
        <v>899</v>
      </c>
      <c r="B343" s="89"/>
      <c r="C343" s="90">
        <v>922</v>
      </c>
      <c r="D343" s="91" t="s">
        <v>214</v>
      </c>
      <c r="E343" s="91" t="s">
        <v>212</v>
      </c>
      <c r="F343" s="92" t="s">
        <v>1059</v>
      </c>
      <c r="G343" s="92" t="s">
        <v>438</v>
      </c>
      <c r="H343" s="88">
        <v>445</v>
      </c>
      <c r="I343" s="88"/>
      <c r="J343" s="113">
        <f t="shared" si="198"/>
        <v>0</v>
      </c>
      <c r="K343" s="113">
        <f t="shared" si="199"/>
        <v>-445</v>
      </c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</row>
    <row r="344" spans="1:194" ht="78.75" hidden="1">
      <c r="A344" s="76" t="s">
        <v>932</v>
      </c>
      <c r="B344" s="89"/>
      <c r="C344" s="90">
        <v>922</v>
      </c>
      <c r="D344" s="91" t="s">
        <v>214</v>
      </c>
      <c r="E344" s="91" t="s">
        <v>212</v>
      </c>
      <c r="F344" s="92" t="s">
        <v>547</v>
      </c>
      <c r="G344" s="92"/>
      <c r="H344" s="88">
        <f t="shared" ref="H344:I346" si="200">SUM(H345)</f>
        <v>0</v>
      </c>
      <c r="I344" s="88">
        <f t="shared" si="200"/>
        <v>0</v>
      </c>
      <c r="J344" s="113" t="e">
        <f t="shared" si="198"/>
        <v>#DIV/0!</v>
      </c>
      <c r="K344" s="113">
        <f t="shared" si="199"/>
        <v>0</v>
      </c>
    </row>
    <row r="345" spans="1:194" hidden="1">
      <c r="A345" s="75" t="s">
        <v>135</v>
      </c>
      <c r="B345" s="89"/>
      <c r="C345" s="90">
        <v>922</v>
      </c>
      <c r="D345" s="91" t="s">
        <v>214</v>
      </c>
      <c r="E345" s="91" t="s">
        <v>212</v>
      </c>
      <c r="F345" s="92" t="s">
        <v>547</v>
      </c>
      <c r="G345" s="92" t="s">
        <v>438</v>
      </c>
      <c r="H345" s="88"/>
      <c r="I345" s="88"/>
      <c r="J345" s="113" t="e">
        <f t="shared" si="198"/>
        <v>#DIV/0!</v>
      </c>
      <c r="K345" s="113">
        <f t="shared" si="199"/>
        <v>0</v>
      </c>
    </row>
    <row r="346" spans="1:194" s="212" customFormat="1" ht="47.25">
      <c r="A346" s="75" t="s">
        <v>1032</v>
      </c>
      <c r="B346" s="89"/>
      <c r="C346" s="90">
        <v>922</v>
      </c>
      <c r="D346" s="91" t="s">
        <v>214</v>
      </c>
      <c r="E346" s="91" t="s">
        <v>212</v>
      </c>
      <c r="F346" s="92" t="s">
        <v>1055</v>
      </c>
      <c r="G346" s="92"/>
      <c r="H346" s="88">
        <f t="shared" si="200"/>
        <v>4040.4</v>
      </c>
      <c r="I346" s="88">
        <f t="shared" si="200"/>
        <v>0</v>
      </c>
      <c r="J346" s="113">
        <f t="shared" si="198"/>
        <v>0</v>
      </c>
      <c r="K346" s="113">
        <f t="shared" si="199"/>
        <v>-4040.4</v>
      </c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</row>
    <row r="347" spans="1:194" s="212" customFormat="1">
      <c r="A347" s="75" t="s">
        <v>135</v>
      </c>
      <c r="B347" s="89"/>
      <c r="C347" s="90">
        <v>922</v>
      </c>
      <c r="D347" s="91" t="s">
        <v>214</v>
      </c>
      <c r="E347" s="91" t="s">
        <v>212</v>
      </c>
      <c r="F347" s="92" t="s">
        <v>1055</v>
      </c>
      <c r="G347" s="92" t="s">
        <v>438</v>
      </c>
      <c r="H347" s="88">
        <v>4040.4</v>
      </c>
      <c r="I347" s="88">
        <v>0</v>
      </c>
      <c r="J347" s="113">
        <f t="shared" si="198"/>
        <v>0</v>
      </c>
      <c r="K347" s="113">
        <f t="shared" si="199"/>
        <v>-4040.4</v>
      </c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</row>
    <row r="348" spans="1:194" s="212" customFormat="1" ht="47.25">
      <c r="A348" s="75" t="s">
        <v>1033</v>
      </c>
      <c r="B348" s="128"/>
      <c r="C348" s="90">
        <v>872</v>
      </c>
      <c r="D348" s="91" t="s">
        <v>214</v>
      </c>
      <c r="E348" s="91" t="s">
        <v>212</v>
      </c>
      <c r="F348" s="91" t="s">
        <v>640</v>
      </c>
      <c r="G348" s="92"/>
      <c r="H348" s="88">
        <f t="shared" ref="H348:I348" si="201">SUM(H349)</f>
        <v>1884.6</v>
      </c>
      <c r="I348" s="88">
        <f t="shared" si="201"/>
        <v>0</v>
      </c>
      <c r="J348" s="113">
        <f t="shared" si="198"/>
        <v>0</v>
      </c>
      <c r="K348" s="113">
        <f t="shared" si="199"/>
        <v>-1884.6</v>
      </c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</row>
    <row r="349" spans="1:194" s="212" customFormat="1" ht="31.5">
      <c r="A349" s="23" t="s">
        <v>441</v>
      </c>
      <c r="B349" s="89"/>
      <c r="C349" s="90">
        <v>872</v>
      </c>
      <c r="D349" s="91" t="s">
        <v>214</v>
      </c>
      <c r="E349" s="91" t="s">
        <v>212</v>
      </c>
      <c r="F349" s="91" t="s">
        <v>640</v>
      </c>
      <c r="G349" s="92" t="s">
        <v>438</v>
      </c>
      <c r="H349" s="88">
        <v>1884.6</v>
      </c>
      <c r="I349" s="88">
        <v>0</v>
      </c>
      <c r="J349" s="113">
        <f t="shared" si="198"/>
        <v>0</v>
      </c>
      <c r="K349" s="113">
        <f t="shared" si="199"/>
        <v>-1884.6</v>
      </c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</row>
    <row r="350" spans="1:194" ht="31.5">
      <c r="A350" s="76" t="s">
        <v>230</v>
      </c>
      <c r="B350" s="89"/>
      <c r="C350" s="90">
        <v>922</v>
      </c>
      <c r="D350" s="91" t="s">
        <v>214</v>
      </c>
      <c r="E350" s="91" t="s">
        <v>214</v>
      </c>
      <c r="F350" s="92"/>
      <c r="G350" s="92"/>
      <c r="H350" s="88">
        <f t="shared" ref="H350" si="202">SUM(H351+H354)</f>
        <v>303</v>
      </c>
      <c r="I350" s="88">
        <f t="shared" ref="I350" si="203">SUM(I351+I354)</f>
        <v>77.599999999999994</v>
      </c>
      <c r="J350" s="113">
        <f t="shared" si="198"/>
        <v>25.610561056105606</v>
      </c>
      <c r="K350" s="113">
        <f t="shared" si="199"/>
        <v>-225.4</v>
      </c>
    </row>
    <row r="351" spans="1:194" ht="31.5">
      <c r="A351" s="76" t="s">
        <v>954</v>
      </c>
      <c r="B351" s="124"/>
      <c r="C351" s="90">
        <v>922</v>
      </c>
      <c r="D351" s="91" t="s">
        <v>214</v>
      </c>
      <c r="E351" s="91" t="s">
        <v>214</v>
      </c>
      <c r="F351" s="92" t="s">
        <v>190</v>
      </c>
      <c r="G351" s="92"/>
      <c r="H351" s="88">
        <f t="shared" ref="H351" si="204">SUM(H352:H353)</f>
        <v>303</v>
      </c>
      <c r="I351" s="88">
        <f t="shared" ref="I351" si="205">SUM(I352:I353)</f>
        <v>77.599999999999994</v>
      </c>
      <c r="J351" s="113">
        <f t="shared" si="198"/>
        <v>25.610561056105606</v>
      </c>
      <c r="K351" s="113">
        <f t="shared" si="199"/>
        <v>-225.4</v>
      </c>
    </row>
    <row r="352" spans="1:194" ht="31.5">
      <c r="A352" s="75" t="s">
        <v>441</v>
      </c>
      <c r="B352" s="89"/>
      <c r="C352" s="90">
        <v>922</v>
      </c>
      <c r="D352" s="91" t="s">
        <v>214</v>
      </c>
      <c r="E352" s="91" t="s">
        <v>214</v>
      </c>
      <c r="F352" s="92" t="s">
        <v>190</v>
      </c>
      <c r="G352" s="92" t="s">
        <v>438</v>
      </c>
      <c r="H352" s="88">
        <v>303</v>
      </c>
      <c r="I352" s="88">
        <v>77.599999999999994</v>
      </c>
      <c r="J352" s="113">
        <f t="shared" si="198"/>
        <v>25.610561056105606</v>
      </c>
      <c r="K352" s="113">
        <f t="shared" si="199"/>
        <v>-225.4</v>
      </c>
    </row>
    <row r="353" spans="1:194" hidden="1">
      <c r="A353" s="75" t="s">
        <v>439</v>
      </c>
      <c r="B353" s="89"/>
      <c r="C353" s="90">
        <v>922</v>
      </c>
      <c r="D353" s="91" t="s">
        <v>214</v>
      </c>
      <c r="E353" s="91" t="s">
        <v>214</v>
      </c>
      <c r="F353" s="92" t="s">
        <v>190</v>
      </c>
      <c r="G353" s="92" t="s">
        <v>344</v>
      </c>
      <c r="H353" s="88"/>
      <c r="I353" s="88"/>
      <c r="J353" s="113" t="e">
        <f t="shared" si="198"/>
        <v>#DIV/0!</v>
      </c>
      <c r="K353" s="113">
        <f t="shared" si="199"/>
        <v>0</v>
      </c>
    </row>
    <row r="354" spans="1:194" ht="157.5" hidden="1" customHeight="1">
      <c r="A354" s="75" t="s">
        <v>720</v>
      </c>
      <c r="B354" s="89"/>
      <c r="C354" s="90">
        <v>922</v>
      </c>
      <c r="D354" s="91" t="s">
        <v>214</v>
      </c>
      <c r="E354" s="91" t="s">
        <v>214</v>
      </c>
      <c r="F354" s="71" t="s">
        <v>122</v>
      </c>
      <c r="G354" s="92"/>
      <c r="H354" s="88">
        <f t="shared" ref="H354:I354" si="206">SUM(H355)</f>
        <v>0</v>
      </c>
      <c r="I354" s="88">
        <f t="shared" si="206"/>
        <v>0</v>
      </c>
      <c r="J354" s="113" t="e">
        <f t="shared" si="198"/>
        <v>#DIV/0!</v>
      </c>
      <c r="K354" s="113">
        <f t="shared" si="199"/>
        <v>0</v>
      </c>
    </row>
    <row r="355" spans="1:194" ht="31.5" hidden="1" customHeight="1">
      <c r="A355" s="75" t="s">
        <v>441</v>
      </c>
      <c r="B355" s="89"/>
      <c r="C355" s="90">
        <v>922</v>
      </c>
      <c r="D355" s="91" t="s">
        <v>214</v>
      </c>
      <c r="E355" s="91" t="s">
        <v>214</v>
      </c>
      <c r="F355" s="71" t="s">
        <v>122</v>
      </c>
      <c r="G355" s="92" t="s">
        <v>438</v>
      </c>
      <c r="H355" s="88"/>
      <c r="I355" s="88"/>
      <c r="J355" s="113" t="e">
        <f t="shared" si="198"/>
        <v>#DIV/0!</v>
      </c>
      <c r="K355" s="113">
        <f t="shared" si="199"/>
        <v>0</v>
      </c>
    </row>
    <row r="356" spans="1:194" s="202" customFormat="1">
      <c r="A356" s="76" t="s">
        <v>548</v>
      </c>
      <c r="B356" s="89"/>
      <c r="C356" s="129">
        <v>922</v>
      </c>
      <c r="D356" s="91" t="s">
        <v>434</v>
      </c>
      <c r="E356" s="91"/>
      <c r="F356" s="92"/>
      <c r="G356" s="92"/>
      <c r="H356" s="88">
        <f t="shared" ref="H356:I357" si="207">SUM(H357)</f>
        <v>1107</v>
      </c>
      <c r="I356" s="88">
        <f t="shared" si="207"/>
        <v>0</v>
      </c>
      <c r="J356" s="113">
        <f t="shared" si="198"/>
        <v>0</v>
      </c>
      <c r="K356" s="113">
        <f t="shared" si="199"/>
        <v>-1107</v>
      </c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</row>
    <row r="357" spans="1:194" s="202" customFormat="1">
      <c r="A357" s="76" t="s">
        <v>549</v>
      </c>
      <c r="B357" s="128"/>
      <c r="C357" s="129">
        <v>922</v>
      </c>
      <c r="D357" s="130" t="s">
        <v>434</v>
      </c>
      <c r="E357" s="130" t="s">
        <v>211</v>
      </c>
      <c r="F357" s="145"/>
      <c r="G357" s="145"/>
      <c r="H357" s="88">
        <f t="shared" si="207"/>
        <v>1107</v>
      </c>
      <c r="I357" s="88">
        <f t="shared" si="207"/>
        <v>0</v>
      </c>
      <c r="J357" s="113">
        <f t="shared" si="198"/>
        <v>0</v>
      </c>
      <c r="K357" s="113">
        <f t="shared" si="199"/>
        <v>-1107</v>
      </c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</row>
    <row r="358" spans="1:194" s="202" customFormat="1">
      <c r="A358" s="74" t="s">
        <v>550</v>
      </c>
      <c r="B358" s="128"/>
      <c r="C358" s="129">
        <v>922</v>
      </c>
      <c r="D358" s="130" t="s">
        <v>434</v>
      </c>
      <c r="E358" s="130" t="s">
        <v>211</v>
      </c>
      <c r="F358" s="145" t="s">
        <v>551</v>
      </c>
      <c r="G358" s="145"/>
      <c r="H358" s="88">
        <f t="shared" ref="H358:I358" si="208">SUM(H359)</f>
        <v>1107</v>
      </c>
      <c r="I358" s="88">
        <f t="shared" si="208"/>
        <v>0</v>
      </c>
      <c r="J358" s="113">
        <f t="shared" si="198"/>
        <v>0</v>
      </c>
      <c r="K358" s="113">
        <f t="shared" si="199"/>
        <v>-1107</v>
      </c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</row>
    <row r="359" spans="1:194" s="202" customFormat="1" ht="31.5">
      <c r="A359" s="75" t="s">
        <v>441</v>
      </c>
      <c r="B359" s="128"/>
      <c r="C359" s="129">
        <v>922</v>
      </c>
      <c r="D359" s="130" t="s">
        <v>434</v>
      </c>
      <c r="E359" s="130" t="s">
        <v>211</v>
      </c>
      <c r="F359" s="145" t="s">
        <v>551</v>
      </c>
      <c r="G359" s="91" t="s">
        <v>438</v>
      </c>
      <c r="H359" s="88">
        <v>1107</v>
      </c>
      <c r="I359" s="88">
        <v>0</v>
      </c>
      <c r="J359" s="113">
        <f t="shared" si="198"/>
        <v>0</v>
      </c>
      <c r="K359" s="113">
        <f t="shared" si="199"/>
        <v>-1107</v>
      </c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</row>
    <row r="360" spans="1:194">
      <c r="A360" s="76" t="s">
        <v>31</v>
      </c>
      <c r="B360" s="89"/>
      <c r="C360" s="90">
        <v>922</v>
      </c>
      <c r="D360" s="91" t="s">
        <v>215</v>
      </c>
      <c r="E360" s="91"/>
      <c r="F360" s="92"/>
      <c r="G360" s="92"/>
      <c r="H360" s="88">
        <f t="shared" ref="H360" si="209">SUM(H361+H382+H427+H435+H416)</f>
        <v>128153</v>
      </c>
      <c r="I360" s="88">
        <f t="shared" ref="I360" si="210">SUM(I361+I382+I427+I435+I416)</f>
        <v>16978.2</v>
      </c>
      <c r="J360" s="113">
        <f t="shared" si="198"/>
        <v>13.248382792443408</v>
      </c>
      <c r="K360" s="113">
        <f t="shared" si="199"/>
        <v>-111174.8</v>
      </c>
    </row>
    <row r="361" spans="1:194" ht="15.75" customHeight="1">
      <c r="A361" s="76" t="s">
        <v>194</v>
      </c>
      <c r="B361" s="89"/>
      <c r="C361" s="90">
        <v>922</v>
      </c>
      <c r="D361" s="91" t="s">
        <v>215</v>
      </c>
      <c r="E361" s="91" t="s">
        <v>210</v>
      </c>
      <c r="F361" s="92"/>
      <c r="G361" s="92"/>
      <c r="H361" s="97">
        <f t="shared" ref="H361" si="211">SUM(H362+H366+H368+H370+H372+H374+H376+H378+H380+H364)</f>
        <v>34142.5</v>
      </c>
      <c r="I361" s="97">
        <f t="shared" ref="I361" si="212">SUM(I362+I366+I368+I370+I372+I374+I376+I378+I380+I364)</f>
        <v>3904.1000000000004</v>
      </c>
      <c r="J361" s="113">
        <f t="shared" si="198"/>
        <v>11.434722120524274</v>
      </c>
      <c r="K361" s="113">
        <f t="shared" si="199"/>
        <v>-30238.400000000001</v>
      </c>
    </row>
    <row r="362" spans="1:194" s="228" customFormat="1" ht="31.5">
      <c r="A362" s="222" t="s">
        <v>973</v>
      </c>
      <c r="B362" s="223"/>
      <c r="C362" s="90">
        <v>922</v>
      </c>
      <c r="D362" s="224" t="s">
        <v>215</v>
      </c>
      <c r="E362" s="224" t="s">
        <v>210</v>
      </c>
      <c r="F362" s="225" t="s">
        <v>347</v>
      </c>
      <c r="G362" s="225"/>
      <c r="H362" s="226">
        <f t="shared" ref="H362:I362" si="213">SUM(H363)</f>
        <v>15959.1</v>
      </c>
      <c r="I362" s="226">
        <f t="shared" si="213"/>
        <v>1559.6</v>
      </c>
      <c r="J362" s="113">
        <f t="shared" si="198"/>
        <v>9.7724809043116458</v>
      </c>
      <c r="K362" s="113">
        <f t="shared" si="199"/>
        <v>-14399.5</v>
      </c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7"/>
      <c r="AA362" s="227"/>
      <c r="AB362" s="227"/>
      <c r="AC362" s="227"/>
      <c r="AD362" s="227"/>
      <c r="AE362" s="227"/>
      <c r="AF362" s="227"/>
      <c r="AG362" s="227"/>
      <c r="AH362" s="227"/>
      <c r="AI362" s="227"/>
      <c r="AJ362" s="227"/>
      <c r="AK362" s="227"/>
      <c r="AL362" s="227"/>
      <c r="AM362" s="227"/>
      <c r="AN362" s="227"/>
      <c r="AO362" s="227"/>
      <c r="AP362" s="227"/>
      <c r="AQ362" s="227"/>
      <c r="AR362" s="227"/>
      <c r="AS362" s="227"/>
      <c r="AT362" s="227"/>
      <c r="AU362" s="227"/>
      <c r="AV362" s="227"/>
      <c r="AW362" s="227"/>
      <c r="AX362" s="227"/>
      <c r="AY362" s="227"/>
      <c r="AZ362" s="227"/>
      <c r="BA362" s="227"/>
      <c r="BB362" s="227"/>
      <c r="BC362" s="227"/>
      <c r="BD362" s="227"/>
      <c r="BE362" s="227"/>
      <c r="BF362" s="227"/>
      <c r="BG362" s="227"/>
      <c r="BH362" s="227"/>
      <c r="BI362" s="227"/>
      <c r="BJ362" s="227"/>
      <c r="BK362" s="227"/>
      <c r="BL362" s="227"/>
      <c r="BM362" s="227"/>
      <c r="BN362" s="227"/>
      <c r="BO362" s="227"/>
      <c r="BP362" s="227"/>
      <c r="BQ362" s="227"/>
      <c r="BR362" s="227"/>
      <c r="BS362" s="227"/>
      <c r="BT362" s="227"/>
      <c r="BU362" s="227"/>
      <c r="BV362" s="227"/>
      <c r="BW362" s="227"/>
      <c r="BX362" s="227"/>
      <c r="BY362" s="227"/>
      <c r="BZ362" s="227"/>
      <c r="CA362" s="227"/>
      <c r="CB362" s="227"/>
      <c r="CC362" s="227"/>
      <c r="CD362" s="227"/>
      <c r="CE362" s="227"/>
      <c r="CF362" s="227"/>
      <c r="CG362" s="227"/>
      <c r="CH362" s="227"/>
      <c r="CI362" s="227"/>
      <c r="CJ362" s="227"/>
      <c r="CK362" s="227"/>
      <c r="CL362" s="227"/>
      <c r="CM362" s="227"/>
      <c r="CN362" s="227"/>
      <c r="CO362" s="227"/>
      <c r="CP362" s="227"/>
      <c r="CQ362" s="227"/>
      <c r="CR362" s="227"/>
      <c r="CS362" s="227"/>
      <c r="CT362" s="227"/>
      <c r="CU362" s="227"/>
      <c r="CV362" s="227"/>
      <c r="CW362" s="227"/>
      <c r="CX362" s="227"/>
      <c r="CY362" s="227"/>
      <c r="CZ362" s="227"/>
      <c r="DA362" s="227"/>
      <c r="DB362" s="227"/>
      <c r="DC362" s="227"/>
      <c r="DD362" s="227"/>
      <c r="DE362" s="227"/>
      <c r="DF362" s="227"/>
      <c r="DG362" s="227"/>
      <c r="DH362" s="227"/>
      <c r="DI362" s="227"/>
      <c r="DJ362" s="227"/>
      <c r="DK362" s="227"/>
      <c r="DL362" s="227"/>
      <c r="DM362" s="227"/>
      <c r="DN362" s="227"/>
      <c r="DO362" s="227"/>
      <c r="DP362" s="227"/>
      <c r="DQ362" s="227"/>
      <c r="DR362" s="227"/>
      <c r="DS362" s="227"/>
      <c r="DT362" s="227"/>
      <c r="DU362" s="227"/>
      <c r="DV362" s="227"/>
      <c r="DW362" s="227"/>
      <c r="DX362" s="227"/>
      <c r="DY362" s="227"/>
      <c r="DZ362" s="227"/>
      <c r="EA362" s="227"/>
      <c r="EB362" s="227"/>
      <c r="EC362" s="227"/>
      <c r="ED362" s="227"/>
      <c r="EE362" s="227"/>
      <c r="EF362" s="227"/>
      <c r="EG362" s="227"/>
      <c r="EH362" s="227"/>
      <c r="EI362" s="227"/>
      <c r="EJ362" s="227"/>
      <c r="EK362" s="227"/>
      <c r="EL362" s="227"/>
      <c r="EM362" s="227"/>
      <c r="EN362" s="227"/>
      <c r="EO362" s="227"/>
      <c r="EP362" s="227"/>
      <c r="EQ362" s="227"/>
      <c r="ER362" s="227"/>
      <c r="ES362" s="227"/>
      <c r="ET362" s="227"/>
      <c r="EU362" s="227"/>
      <c r="EV362" s="227"/>
      <c r="EW362" s="227"/>
      <c r="EX362" s="227"/>
      <c r="EY362" s="227"/>
      <c r="EZ362" s="227"/>
      <c r="FA362" s="227"/>
      <c r="FB362" s="227"/>
      <c r="FC362" s="227"/>
      <c r="FD362" s="227"/>
      <c r="FE362" s="227"/>
      <c r="FF362" s="227"/>
      <c r="FG362" s="227"/>
      <c r="FH362" s="227"/>
      <c r="FI362" s="227"/>
      <c r="FJ362" s="227"/>
      <c r="FK362" s="227"/>
      <c r="FL362" s="227"/>
      <c r="FM362" s="227"/>
      <c r="FN362" s="227"/>
      <c r="FO362" s="227"/>
      <c r="FP362" s="227"/>
      <c r="FQ362" s="227"/>
      <c r="FR362" s="227"/>
      <c r="FS362" s="227"/>
      <c r="FT362" s="227"/>
      <c r="FU362" s="227"/>
      <c r="FV362" s="227"/>
      <c r="FW362" s="227"/>
      <c r="FX362" s="227"/>
      <c r="FY362" s="227"/>
      <c r="FZ362" s="227"/>
      <c r="GA362" s="227"/>
      <c r="GB362" s="227"/>
      <c r="GC362" s="227"/>
      <c r="GD362" s="227"/>
      <c r="GE362" s="227"/>
      <c r="GF362" s="227"/>
      <c r="GG362" s="227"/>
      <c r="GH362" s="227"/>
      <c r="GI362" s="227"/>
      <c r="GJ362" s="227"/>
      <c r="GK362" s="227"/>
      <c r="GL362" s="227"/>
    </row>
    <row r="363" spans="1:194" s="228" customFormat="1" ht="31.5">
      <c r="A363" s="221" t="s">
        <v>151</v>
      </c>
      <c r="B363" s="223"/>
      <c r="C363" s="90">
        <v>922</v>
      </c>
      <c r="D363" s="224" t="s">
        <v>215</v>
      </c>
      <c r="E363" s="224" t="s">
        <v>210</v>
      </c>
      <c r="F363" s="225" t="s">
        <v>347</v>
      </c>
      <c r="G363" s="170" t="s">
        <v>187</v>
      </c>
      <c r="H363" s="226">
        <v>15959.1</v>
      </c>
      <c r="I363" s="226">
        <v>1559.6</v>
      </c>
      <c r="J363" s="113">
        <f t="shared" si="198"/>
        <v>9.7724809043116458</v>
      </c>
      <c r="K363" s="113">
        <f t="shared" si="199"/>
        <v>-14399.5</v>
      </c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7"/>
      <c r="AA363" s="227"/>
      <c r="AB363" s="227"/>
      <c r="AC363" s="227"/>
      <c r="AD363" s="227"/>
      <c r="AE363" s="227"/>
      <c r="AF363" s="227"/>
      <c r="AG363" s="227"/>
      <c r="AH363" s="227"/>
      <c r="AI363" s="227"/>
      <c r="AJ363" s="227"/>
      <c r="AK363" s="227"/>
      <c r="AL363" s="227"/>
      <c r="AM363" s="227"/>
      <c r="AN363" s="227"/>
      <c r="AO363" s="227"/>
      <c r="AP363" s="227"/>
      <c r="AQ363" s="227"/>
      <c r="AR363" s="227"/>
      <c r="AS363" s="227"/>
      <c r="AT363" s="227"/>
      <c r="AU363" s="227"/>
      <c r="AV363" s="227"/>
      <c r="AW363" s="227"/>
      <c r="AX363" s="227"/>
      <c r="AY363" s="227"/>
      <c r="AZ363" s="227"/>
      <c r="BA363" s="227"/>
      <c r="BB363" s="227"/>
      <c r="BC363" s="227"/>
      <c r="BD363" s="227"/>
      <c r="BE363" s="227"/>
      <c r="BF363" s="227"/>
      <c r="BG363" s="227"/>
      <c r="BH363" s="227"/>
      <c r="BI363" s="227"/>
      <c r="BJ363" s="227"/>
      <c r="BK363" s="227"/>
      <c r="BL363" s="227"/>
      <c r="BM363" s="227"/>
      <c r="BN363" s="227"/>
      <c r="BO363" s="227"/>
      <c r="BP363" s="227"/>
      <c r="BQ363" s="227"/>
      <c r="BR363" s="227"/>
      <c r="BS363" s="227"/>
      <c r="BT363" s="227"/>
      <c r="BU363" s="227"/>
      <c r="BV363" s="227"/>
      <c r="BW363" s="227"/>
      <c r="BX363" s="227"/>
      <c r="BY363" s="227"/>
      <c r="BZ363" s="227"/>
      <c r="CA363" s="227"/>
      <c r="CB363" s="227"/>
      <c r="CC363" s="227"/>
      <c r="CD363" s="227"/>
      <c r="CE363" s="227"/>
      <c r="CF363" s="227"/>
      <c r="CG363" s="227"/>
      <c r="CH363" s="227"/>
      <c r="CI363" s="227"/>
      <c r="CJ363" s="227"/>
      <c r="CK363" s="227"/>
      <c r="CL363" s="227"/>
      <c r="CM363" s="227"/>
      <c r="CN363" s="227"/>
      <c r="CO363" s="227"/>
      <c r="CP363" s="227"/>
      <c r="CQ363" s="227"/>
      <c r="CR363" s="227"/>
      <c r="CS363" s="227"/>
      <c r="CT363" s="227"/>
      <c r="CU363" s="227"/>
      <c r="CV363" s="227"/>
      <c r="CW363" s="227"/>
      <c r="CX363" s="227"/>
      <c r="CY363" s="227"/>
      <c r="CZ363" s="227"/>
      <c r="DA363" s="227"/>
      <c r="DB363" s="227"/>
      <c r="DC363" s="227"/>
      <c r="DD363" s="227"/>
      <c r="DE363" s="227"/>
      <c r="DF363" s="227"/>
      <c r="DG363" s="227"/>
      <c r="DH363" s="227"/>
      <c r="DI363" s="227"/>
      <c r="DJ363" s="227"/>
      <c r="DK363" s="227"/>
      <c r="DL363" s="227"/>
      <c r="DM363" s="227"/>
      <c r="DN363" s="227"/>
      <c r="DO363" s="227"/>
      <c r="DP363" s="227"/>
      <c r="DQ363" s="227"/>
      <c r="DR363" s="227"/>
      <c r="DS363" s="227"/>
      <c r="DT363" s="227"/>
      <c r="DU363" s="227"/>
      <c r="DV363" s="227"/>
      <c r="DW363" s="227"/>
      <c r="DX363" s="227"/>
      <c r="DY363" s="227"/>
      <c r="DZ363" s="227"/>
      <c r="EA363" s="227"/>
      <c r="EB363" s="227"/>
      <c r="EC363" s="227"/>
      <c r="ED363" s="227"/>
      <c r="EE363" s="227"/>
      <c r="EF363" s="227"/>
      <c r="EG363" s="227"/>
      <c r="EH363" s="227"/>
      <c r="EI363" s="227"/>
      <c r="EJ363" s="227"/>
      <c r="EK363" s="227"/>
      <c r="EL363" s="227"/>
      <c r="EM363" s="227"/>
      <c r="EN363" s="227"/>
      <c r="EO363" s="227"/>
      <c r="EP363" s="227"/>
      <c r="EQ363" s="227"/>
      <c r="ER363" s="227"/>
      <c r="ES363" s="227"/>
      <c r="ET363" s="227"/>
      <c r="EU363" s="227"/>
      <c r="EV363" s="227"/>
      <c r="EW363" s="227"/>
      <c r="EX363" s="227"/>
      <c r="EY363" s="227"/>
      <c r="EZ363" s="227"/>
      <c r="FA363" s="227"/>
      <c r="FB363" s="227"/>
      <c r="FC363" s="227"/>
      <c r="FD363" s="227"/>
      <c r="FE363" s="227"/>
      <c r="FF363" s="227"/>
      <c r="FG363" s="227"/>
      <c r="FH363" s="227"/>
      <c r="FI363" s="227"/>
      <c r="FJ363" s="227"/>
      <c r="FK363" s="227"/>
      <c r="FL363" s="227"/>
      <c r="FM363" s="227"/>
      <c r="FN363" s="227"/>
      <c r="FO363" s="227"/>
      <c r="FP363" s="227"/>
      <c r="FQ363" s="227"/>
      <c r="FR363" s="227"/>
      <c r="FS363" s="227"/>
      <c r="FT363" s="227"/>
      <c r="FU363" s="227"/>
      <c r="FV363" s="227"/>
      <c r="FW363" s="227"/>
      <c r="FX363" s="227"/>
      <c r="FY363" s="227"/>
      <c r="FZ363" s="227"/>
      <c r="GA363" s="227"/>
      <c r="GB363" s="227"/>
      <c r="GC363" s="227"/>
      <c r="GD363" s="227"/>
      <c r="GE363" s="227"/>
      <c r="GF363" s="227"/>
      <c r="GG363" s="227"/>
      <c r="GH363" s="227"/>
      <c r="GI363" s="227"/>
      <c r="GJ363" s="227"/>
      <c r="GK363" s="227"/>
      <c r="GL363" s="227"/>
    </row>
    <row r="364" spans="1:194" s="231" customFormat="1" ht="47.25">
      <c r="A364" s="76" t="s">
        <v>977</v>
      </c>
      <c r="B364" s="128"/>
      <c r="C364" s="129">
        <v>922</v>
      </c>
      <c r="D364" s="130" t="s">
        <v>215</v>
      </c>
      <c r="E364" s="130" t="s">
        <v>210</v>
      </c>
      <c r="F364" s="92" t="s">
        <v>357</v>
      </c>
      <c r="G364" s="92"/>
      <c r="H364" s="88">
        <f t="shared" ref="H364:I364" si="214">SUM(H365)</f>
        <v>809</v>
      </c>
      <c r="I364" s="88">
        <f t="shared" si="214"/>
        <v>0</v>
      </c>
      <c r="J364" s="113">
        <f t="shared" si="198"/>
        <v>0</v>
      </c>
      <c r="K364" s="113">
        <f t="shared" si="199"/>
        <v>-809</v>
      </c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</row>
    <row r="365" spans="1:194" s="231" customFormat="1" ht="31.5">
      <c r="A365" s="74" t="s">
        <v>151</v>
      </c>
      <c r="B365" s="128"/>
      <c r="C365" s="129">
        <v>922</v>
      </c>
      <c r="D365" s="130" t="s">
        <v>215</v>
      </c>
      <c r="E365" s="130" t="s">
        <v>210</v>
      </c>
      <c r="F365" s="92" t="s">
        <v>357</v>
      </c>
      <c r="G365" s="92" t="s">
        <v>187</v>
      </c>
      <c r="H365" s="88">
        <v>809</v>
      </c>
      <c r="I365" s="88">
        <v>0</v>
      </c>
      <c r="J365" s="113">
        <f t="shared" si="198"/>
        <v>0</v>
      </c>
      <c r="K365" s="113">
        <f t="shared" si="199"/>
        <v>-809</v>
      </c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</row>
    <row r="366" spans="1:194" s="228" customFormat="1" ht="110.25">
      <c r="A366" s="221" t="s">
        <v>917</v>
      </c>
      <c r="B366" s="229"/>
      <c r="C366" s="90">
        <v>922</v>
      </c>
      <c r="D366" s="224" t="s">
        <v>215</v>
      </c>
      <c r="E366" s="224" t="s">
        <v>210</v>
      </c>
      <c r="F366" s="170" t="s">
        <v>403</v>
      </c>
      <c r="G366" s="170"/>
      <c r="H366" s="226">
        <f t="shared" ref="H366:I366" si="215">SUM(H367)</f>
        <v>245</v>
      </c>
      <c r="I366" s="226">
        <f t="shared" si="215"/>
        <v>8.4</v>
      </c>
      <c r="J366" s="113">
        <f t="shared" si="198"/>
        <v>3.4285714285714288</v>
      </c>
      <c r="K366" s="113">
        <f t="shared" si="199"/>
        <v>-236.6</v>
      </c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7"/>
      <c r="AA366" s="227"/>
      <c r="AB366" s="227"/>
      <c r="AC366" s="227"/>
      <c r="AD366" s="227"/>
      <c r="AE366" s="227"/>
      <c r="AF366" s="227"/>
      <c r="AG366" s="227"/>
      <c r="AH366" s="227"/>
      <c r="AI366" s="227"/>
      <c r="AJ366" s="227"/>
      <c r="AK366" s="227"/>
      <c r="AL366" s="227"/>
      <c r="AM366" s="227"/>
      <c r="AN366" s="227"/>
      <c r="AO366" s="227"/>
      <c r="AP366" s="227"/>
      <c r="AQ366" s="227"/>
      <c r="AR366" s="227"/>
      <c r="AS366" s="227"/>
      <c r="AT366" s="227"/>
      <c r="AU366" s="227"/>
      <c r="AV366" s="227"/>
      <c r="AW366" s="227"/>
      <c r="AX366" s="227"/>
      <c r="AY366" s="227"/>
      <c r="AZ366" s="227"/>
      <c r="BA366" s="227"/>
      <c r="BB366" s="227"/>
      <c r="BC366" s="227"/>
      <c r="BD366" s="227"/>
      <c r="BE366" s="227"/>
      <c r="BF366" s="227"/>
      <c r="BG366" s="227"/>
      <c r="BH366" s="227"/>
      <c r="BI366" s="227"/>
      <c r="BJ366" s="227"/>
      <c r="BK366" s="227"/>
      <c r="BL366" s="227"/>
      <c r="BM366" s="227"/>
      <c r="BN366" s="227"/>
      <c r="BO366" s="227"/>
      <c r="BP366" s="227"/>
      <c r="BQ366" s="227"/>
      <c r="BR366" s="227"/>
      <c r="BS366" s="227"/>
      <c r="BT366" s="227"/>
      <c r="BU366" s="227"/>
      <c r="BV366" s="227"/>
      <c r="BW366" s="227"/>
      <c r="BX366" s="227"/>
      <c r="BY366" s="227"/>
      <c r="BZ366" s="227"/>
      <c r="CA366" s="227"/>
      <c r="CB366" s="227"/>
      <c r="CC366" s="227"/>
      <c r="CD366" s="227"/>
      <c r="CE366" s="227"/>
      <c r="CF366" s="227"/>
      <c r="CG366" s="227"/>
      <c r="CH366" s="227"/>
      <c r="CI366" s="227"/>
      <c r="CJ366" s="227"/>
      <c r="CK366" s="227"/>
      <c r="CL366" s="227"/>
      <c r="CM366" s="227"/>
      <c r="CN366" s="227"/>
      <c r="CO366" s="227"/>
      <c r="CP366" s="227"/>
      <c r="CQ366" s="227"/>
      <c r="CR366" s="227"/>
      <c r="CS366" s="227"/>
      <c r="CT366" s="227"/>
      <c r="CU366" s="227"/>
      <c r="CV366" s="227"/>
      <c r="CW366" s="227"/>
      <c r="CX366" s="227"/>
      <c r="CY366" s="227"/>
      <c r="CZ366" s="227"/>
      <c r="DA366" s="227"/>
      <c r="DB366" s="227"/>
      <c r="DC366" s="227"/>
      <c r="DD366" s="227"/>
      <c r="DE366" s="227"/>
      <c r="DF366" s="227"/>
      <c r="DG366" s="227"/>
      <c r="DH366" s="227"/>
      <c r="DI366" s="227"/>
      <c r="DJ366" s="227"/>
      <c r="DK366" s="227"/>
      <c r="DL366" s="227"/>
      <c r="DM366" s="227"/>
      <c r="DN366" s="227"/>
      <c r="DO366" s="227"/>
      <c r="DP366" s="227"/>
      <c r="DQ366" s="227"/>
      <c r="DR366" s="227"/>
      <c r="DS366" s="227"/>
      <c r="DT366" s="227"/>
      <c r="DU366" s="227"/>
      <c r="DV366" s="227"/>
      <c r="DW366" s="227"/>
      <c r="DX366" s="227"/>
      <c r="DY366" s="227"/>
      <c r="DZ366" s="227"/>
      <c r="EA366" s="227"/>
      <c r="EB366" s="227"/>
      <c r="EC366" s="227"/>
      <c r="ED366" s="227"/>
      <c r="EE366" s="227"/>
      <c r="EF366" s="227"/>
      <c r="EG366" s="227"/>
      <c r="EH366" s="227"/>
      <c r="EI366" s="227"/>
      <c r="EJ366" s="227"/>
      <c r="EK366" s="227"/>
      <c r="EL366" s="227"/>
      <c r="EM366" s="227"/>
      <c r="EN366" s="227"/>
      <c r="EO366" s="227"/>
      <c r="EP366" s="227"/>
      <c r="EQ366" s="227"/>
      <c r="ER366" s="227"/>
      <c r="ES366" s="227"/>
      <c r="ET366" s="227"/>
      <c r="EU366" s="227"/>
      <c r="EV366" s="227"/>
      <c r="EW366" s="227"/>
      <c r="EX366" s="227"/>
      <c r="EY366" s="227"/>
      <c r="EZ366" s="227"/>
      <c r="FA366" s="227"/>
      <c r="FB366" s="227"/>
      <c r="FC366" s="227"/>
      <c r="FD366" s="227"/>
      <c r="FE366" s="227"/>
      <c r="FF366" s="227"/>
      <c r="FG366" s="227"/>
      <c r="FH366" s="227"/>
      <c r="FI366" s="227"/>
      <c r="FJ366" s="227"/>
      <c r="FK366" s="227"/>
      <c r="FL366" s="227"/>
      <c r="FM366" s="227"/>
      <c r="FN366" s="227"/>
      <c r="FO366" s="227"/>
      <c r="FP366" s="227"/>
      <c r="FQ366" s="227"/>
      <c r="FR366" s="227"/>
      <c r="FS366" s="227"/>
      <c r="FT366" s="227"/>
      <c r="FU366" s="227"/>
      <c r="FV366" s="227"/>
      <c r="FW366" s="227"/>
      <c r="FX366" s="227"/>
      <c r="FY366" s="227"/>
      <c r="FZ366" s="227"/>
      <c r="GA366" s="227"/>
      <c r="GB366" s="227"/>
      <c r="GC366" s="227"/>
      <c r="GD366" s="227"/>
      <c r="GE366" s="227"/>
      <c r="GF366" s="227"/>
      <c r="GG366" s="227"/>
      <c r="GH366" s="227"/>
      <c r="GI366" s="227"/>
      <c r="GJ366" s="227"/>
      <c r="GK366" s="227"/>
      <c r="GL366" s="227"/>
    </row>
    <row r="367" spans="1:194" s="228" customFormat="1" ht="31.5">
      <c r="A367" s="221" t="s">
        <v>151</v>
      </c>
      <c r="B367" s="223"/>
      <c r="C367" s="90">
        <v>922</v>
      </c>
      <c r="D367" s="224" t="s">
        <v>215</v>
      </c>
      <c r="E367" s="224" t="s">
        <v>210</v>
      </c>
      <c r="F367" s="170" t="s">
        <v>403</v>
      </c>
      <c r="G367" s="170" t="s">
        <v>187</v>
      </c>
      <c r="H367" s="226">
        <v>245</v>
      </c>
      <c r="I367" s="226">
        <v>8.4</v>
      </c>
      <c r="J367" s="113">
        <f t="shared" si="198"/>
        <v>3.4285714285714288</v>
      </c>
      <c r="K367" s="113">
        <f t="shared" si="199"/>
        <v>-236.6</v>
      </c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7"/>
      <c r="AA367" s="227"/>
      <c r="AB367" s="227"/>
      <c r="AC367" s="227"/>
      <c r="AD367" s="227"/>
      <c r="AE367" s="227"/>
      <c r="AF367" s="227"/>
      <c r="AG367" s="227"/>
      <c r="AH367" s="227"/>
      <c r="AI367" s="227"/>
      <c r="AJ367" s="227"/>
      <c r="AK367" s="227"/>
      <c r="AL367" s="227"/>
      <c r="AM367" s="227"/>
      <c r="AN367" s="227"/>
      <c r="AO367" s="227"/>
      <c r="AP367" s="227"/>
      <c r="AQ367" s="227"/>
      <c r="AR367" s="227"/>
      <c r="AS367" s="227"/>
      <c r="AT367" s="227"/>
      <c r="AU367" s="227"/>
      <c r="AV367" s="227"/>
      <c r="AW367" s="227"/>
      <c r="AX367" s="227"/>
      <c r="AY367" s="227"/>
      <c r="AZ367" s="227"/>
      <c r="BA367" s="227"/>
      <c r="BB367" s="227"/>
      <c r="BC367" s="227"/>
      <c r="BD367" s="227"/>
      <c r="BE367" s="227"/>
      <c r="BF367" s="227"/>
      <c r="BG367" s="227"/>
      <c r="BH367" s="227"/>
      <c r="BI367" s="227"/>
      <c r="BJ367" s="227"/>
      <c r="BK367" s="227"/>
      <c r="BL367" s="227"/>
      <c r="BM367" s="227"/>
      <c r="BN367" s="227"/>
      <c r="BO367" s="227"/>
      <c r="BP367" s="227"/>
      <c r="BQ367" s="227"/>
      <c r="BR367" s="227"/>
      <c r="BS367" s="227"/>
      <c r="BT367" s="227"/>
      <c r="BU367" s="227"/>
      <c r="BV367" s="227"/>
      <c r="BW367" s="227"/>
      <c r="BX367" s="227"/>
      <c r="BY367" s="227"/>
      <c r="BZ367" s="227"/>
      <c r="CA367" s="227"/>
      <c r="CB367" s="227"/>
      <c r="CC367" s="227"/>
      <c r="CD367" s="227"/>
      <c r="CE367" s="227"/>
      <c r="CF367" s="227"/>
      <c r="CG367" s="227"/>
      <c r="CH367" s="227"/>
      <c r="CI367" s="227"/>
      <c r="CJ367" s="227"/>
      <c r="CK367" s="227"/>
      <c r="CL367" s="227"/>
      <c r="CM367" s="227"/>
      <c r="CN367" s="227"/>
      <c r="CO367" s="227"/>
      <c r="CP367" s="227"/>
      <c r="CQ367" s="227"/>
      <c r="CR367" s="227"/>
      <c r="CS367" s="227"/>
      <c r="CT367" s="227"/>
      <c r="CU367" s="227"/>
      <c r="CV367" s="227"/>
      <c r="CW367" s="227"/>
      <c r="CX367" s="227"/>
      <c r="CY367" s="227"/>
      <c r="CZ367" s="227"/>
      <c r="DA367" s="227"/>
      <c r="DB367" s="227"/>
      <c r="DC367" s="227"/>
      <c r="DD367" s="227"/>
      <c r="DE367" s="227"/>
      <c r="DF367" s="227"/>
      <c r="DG367" s="227"/>
      <c r="DH367" s="227"/>
      <c r="DI367" s="227"/>
      <c r="DJ367" s="227"/>
      <c r="DK367" s="227"/>
      <c r="DL367" s="227"/>
      <c r="DM367" s="227"/>
      <c r="DN367" s="227"/>
      <c r="DO367" s="227"/>
      <c r="DP367" s="227"/>
      <c r="DQ367" s="227"/>
      <c r="DR367" s="227"/>
      <c r="DS367" s="227"/>
      <c r="DT367" s="227"/>
      <c r="DU367" s="227"/>
      <c r="DV367" s="227"/>
      <c r="DW367" s="227"/>
      <c r="DX367" s="227"/>
      <c r="DY367" s="227"/>
      <c r="DZ367" s="227"/>
      <c r="EA367" s="227"/>
      <c r="EB367" s="227"/>
      <c r="EC367" s="227"/>
      <c r="ED367" s="227"/>
      <c r="EE367" s="227"/>
      <c r="EF367" s="227"/>
      <c r="EG367" s="227"/>
      <c r="EH367" s="227"/>
      <c r="EI367" s="227"/>
      <c r="EJ367" s="227"/>
      <c r="EK367" s="227"/>
      <c r="EL367" s="227"/>
      <c r="EM367" s="227"/>
      <c r="EN367" s="227"/>
      <c r="EO367" s="227"/>
      <c r="EP367" s="227"/>
      <c r="EQ367" s="227"/>
      <c r="ER367" s="227"/>
      <c r="ES367" s="227"/>
      <c r="ET367" s="227"/>
      <c r="EU367" s="227"/>
      <c r="EV367" s="227"/>
      <c r="EW367" s="227"/>
      <c r="EX367" s="227"/>
      <c r="EY367" s="227"/>
      <c r="EZ367" s="227"/>
      <c r="FA367" s="227"/>
      <c r="FB367" s="227"/>
      <c r="FC367" s="227"/>
      <c r="FD367" s="227"/>
      <c r="FE367" s="227"/>
      <c r="FF367" s="227"/>
      <c r="FG367" s="227"/>
      <c r="FH367" s="227"/>
      <c r="FI367" s="227"/>
      <c r="FJ367" s="227"/>
      <c r="FK367" s="227"/>
      <c r="FL367" s="227"/>
      <c r="FM367" s="227"/>
      <c r="FN367" s="227"/>
      <c r="FO367" s="227"/>
      <c r="FP367" s="227"/>
      <c r="FQ367" s="227"/>
      <c r="FR367" s="227"/>
      <c r="FS367" s="227"/>
      <c r="FT367" s="227"/>
      <c r="FU367" s="227"/>
      <c r="FV367" s="227"/>
      <c r="FW367" s="227"/>
      <c r="FX367" s="227"/>
      <c r="FY367" s="227"/>
      <c r="FZ367" s="227"/>
      <c r="GA367" s="227"/>
      <c r="GB367" s="227"/>
      <c r="GC367" s="227"/>
      <c r="GD367" s="227"/>
      <c r="GE367" s="227"/>
      <c r="GF367" s="227"/>
      <c r="GG367" s="227"/>
      <c r="GH367" s="227"/>
      <c r="GI367" s="227"/>
      <c r="GJ367" s="227"/>
      <c r="GK367" s="227"/>
      <c r="GL367" s="227"/>
    </row>
    <row r="368" spans="1:194" s="228" customFormat="1" ht="63">
      <c r="A368" s="221" t="s">
        <v>649</v>
      </c>
      <c r="B368" s="229"/>
      <c r="C368" s="90">
        <v>922</v>
      </c>
      <c r="D368" s="224" t="s">
        <v>215</v>
      </c>
      <c r="E368" s="224" t="s">
        <v>210</v>
      </c>
      <c r="F368" s="170" t="s">
        <v>650</v>
      </c>
      <c r="G368" s="170"/>
      <c r="H368" s="226">
        <f t="shared" ref="H368:I368" si="216">SUM(H369)</f>
        <v>2.5</v>
      </c>
      <c r="I368" s="226">
        <f t="shared" si="216"/>
        <v>0</v>
      </c>
      <c r="J368" s="113">
        <f t="shared" si="198"/>
        <v>0</v>
      </c>
      <c r="K368" s="113">
        <f t="shared" si="199"/>
        <v>-2.5</v>
      </c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7"/>
      <c r="AA368" s="227"/>
      <c r="AB368" s="227"/>
      <c r="AC368" s="227"/>
      <c r="AD368" s="227"/>
      <c r="AE368" s="227"/>
      <c r="AF368" s="227"/>
      <c r="AG368" s="227"/>
      <c r="AH368" s="227"/>
      <c r="AI368" s="227"/>
      <c r="AJ368" s="227"/>
      <c r="AK368" s="227"/>
      <c r="AL368" s="227"/>
      <c r="AM368" s="227"/>
      <c r="AN368" s="227"/>
      <c r="AO368" s="227"/>
      <c r="AP368" s="227"/>
      <c r="AQ368" s="227"/>
      <c r="AR368" s="227"/>
      <c r="AS368" s="227"/>
      <c r="AT368" s="227"/>
      <c r="AU368" s="227"/>
      <c r="AV368" s="227"/>
      <c r="AW368" s="227"/>
      <c r="AX368" s="227"/>
      <c r="AY368" s="227"/>
      <c r="AZ368" s="227"/>
      <c r="BA368" s="227"/>
      <c r="BB368" s="227"/>
      <c r="BC368" s="227"/>
      <c r="BD368" s="227"/>
      <c r="BE368" s="227"/>
      <c r="BF368" s="227"/>
      <c r="BG368" s="227"/>
      <c r="BH368" s="227"/>
      <c r="BI368" s="227"/>
      <c r="BJ368" s="227"/>
      <c r="BK368" s="227"/>
      <c r="BL368" s="227"/>
      <c r="BM368" s="227"/>
      <c r="BN368" s="227"/>
      <c r="BO368" s="227"/>
      <c r="BP368" s="227"/>
      <c r="BQ368" s="227"/>
      <c r="BR368" s="227"/>
      <c r="BS368" s="227"/>
      <c r="BT368" s="227"/>
      <c r="BU368" s="227"/>
      <c r="BV368" s="227"/>
      <c r="BW368" s="227"/>
      <c r="BX368" s="227"/>
      <c r="BY368" s="227"/>
      <c r="BZ368" s="227"/>
      <c r="CA368" s="227"/>
      <c r="CB368" s="227"/>
      <c r="CC368" s="227"/>
      <c r="CD368" s="227"/>
      <c r="CE368" s="227"/>
      <c r="CF368" s="227"/>
      <c r="CG368" s="227"/>
      <c r="CH368" s="227"/>
      <c r="CI368" s="227"/>
      <c r="CJ368" s="227"/>
      <c r="CK368" s="227"/>
      <c r="CL368" s="227"/>
      <c r="CM368" s="227"/>
      <c r="CN368" s="227"/>
      <c r="CO368" s="227"/>
      <c r="CP368" s="227"/>
      <c r="CQ368" s="227"/>
      <c r="CR368" s="227"/>
      <c r="CS368" s="227"/>
      <c r="CT368" s="227"/>
      <c r="CU368" s="227"/>
      <c r="CV368" s="227"/>
      <c r="CW368" s="227"/>
      <c r="CX368" s="227"/>
      <c r="CY368" s="227"/>
      <c r="CZ368" s="227"/>
      <c r="DA368" s="227"/>
      <c r="DB368" s="227"/>
      <c r="DC368" s="227"/>
      <c r="DD368" s="227"/>
      <c r="DE368" s="227"/>
      <c r="DF368" s="227"/>
      <c r="DG368" s="227"/>
      <c r="DH368" s="227"/>
      <c r="DI368" s="227"/>
      <c r="DJ368" s="227"/>
      <c r="DK368" s="227"/>
      <c r="DL368" s="227"/>
      <c r="DM368" s="227"/>
      <c r="DN368" s="227"/>
      <c r="DO368" s="227"/>
      <c r="DP368" s="227"/>
      <c r="DQ368" s="227"/>
      <c r="DR368" s="227"/>
      <c r="DS368" s="227"/>
      <c r="DT368" s="227"/>
      <c r="DU368" s="227"/>
      <c r="DV368" s="227"/>
      <c r="DW368" s="227"/>
      <c r="DX368" s="227"/>
      <c r="DY368" s="227"/>
      <c r="DZ368" s="227"/>
      <c r="EA368" s="227"/>
      <c r="EB368" s="227"/>
      <c r="EC368" s="227"/>
      <c r="ED368" s="227"/>
      <c r="EE368" s="227"/>
      <c r="EF368" s="227"/>
      <c r="EG368" s="227"/>
      <c r="EH368" s="227"/>
      <c r="EI368" s="227"/>
      <c r="EJ368" s="227"/>
      <c r="EK368" s="227"/>
      <c r="EL368" s="227"/>
      <c r="EM368" s="227"/>
      <c r="EN368" s="227"/>
      <c r="EO368" s="227"/>
      <c r="EP368" s="227"/>
      <c r="EQ368" s="227"/>
      <c r="ER368" s="227"/>
      <c r="ES368" s="227"/>
      <c r="ET368" s="227"/>
      <c r="EU368" s="227"/>
      <c r="EV368" s="227"/>
      <c r="EW368" s="227"/>
      <c r="EX368" s="227"/>
      <c r="EY368" s="227"/>
      <c r="EZ368" s="227"/>
      <c r="FA368" s="227"/>
      <c r="FB368" s="227"/>
      <c r="FC368" s="227"/>
      <c r="FD368" s="227"/>
      <c r="FE368" s="227"/>
      <c r="FF368" s="227"/>
      <c r="FG368" s="227"/>
      <c r="FH368" s="227"/>
      <c r="FI368" s="227"/>
      <c r="FJ368" s="227"/>
      <c r="FK368" s="227"/>
      <c r="FL368" s="227"/>
      <c r="FM368" s="227"/>
      <c r="FN368" s="227"/>
      <c r="FO368" s="227"/>
      <c r="FP368" s="227"/>
      <c r="FQ368" s="227"/>
      <c r="FR368" s="227"/>
      <c r="FS368" s="227"/>
      <c r="FT368" s="227"/>
      <c r="FU368" s="227"/>
      <c r="FV368" s="227"/>
      <c r="FW368" s="227"/>
      <c r="FX368" s="227"/>
      <c r="FY368" s="227"/>
      <c r="FZ368" s="227"/>
      <c r="GA368" s="227"/>
      <c r="GB368" s="227"/>
      <c r="GC368" s="227"/>
      <c r="GD368" s="227"/>
      <c r="GE368" s="227"/>
      <c r="GF368" s="227"/>
      <c r="GG368" s="227"/>
      <c r="GH368" s="227"/>
      <c r="GI368" s="227"/>
      <c r="GJ368" s="227"/>
      <c r="GK368" s="227"/>
      <c r="GL368" s="227"/>
    </row>
    <row r="369" spans="1:194" s="228" customFormat="1" ht="31.5">
      <c r="A369" s="221" t="s">
        <v>151</v>
      </c>
      <c r="B369" s="223"/>
      <c r="C369" s="90">
        <v>922</v>
      </c>
      <c r="D369" s="224" t="s">
        <v>215</v>
      </c>
      <c r="E369" s="224" t="s">
        <v>210</v>
      </c>
      <c r="F369" s="170" t="s">
        <v>650</v>
      </c>
      <c r="G369" s="170" t="s">
        <v>187</v>
      </c>
      <c r="H369" s="226">
        <v>2.5</v>
      </c>
      <c r="I369" s="226">
        <v>0</v>
      </c>
      <c r="J369" s="113">
        <f t="shared" si="198"/>
        <v>0</v>
      </c>
      <c r="K369" s="113">
        <f t="shared" si="199"/>
        <v>-2.5</v>
      </c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7"/>
      <c r="AA369" s="227"/>
      <c r="AB369" s="227"/>
      <c r="AC369" s="227"/>
      <c r="AD369" s="227"/>
      <c r="AE369" s="227"/>
      <c r="AF369" s="227"/>
      <c r="AG369" s="227"/>
      <c r="AH369" s="227"/>
      <c r="AI369" s="227"/>
      <c r="AJ369" s="227"/>
      <c r="AK369" s="227"/>
      <c r="AL369" s="227"/>
      <c r="AM369" s="227"/>
      <c r="AN369" s="227"/>
      <c r="AO369" s="227"/>
      <c r="AP369" s="227"/>
      <c r="AQ369" s="227"/>
      <c r="AR369" s="227"/>
      <c r="AS369" s="227"/>
      <c r="AT369" s="227"/>
      <c r="AU369" s="227"/>
      <c r="AV369" s="227"/>
      <c r="AW369" s="227"/>
      <c r="AX369" s="227"/>
      <c r="AY369" s="227"/>
      <c r="AZ369" s="227"/>
      <c r="BA369" s="227"/>
      <c r="BB369" s="227"/>
      <c r="BC369" s="227"/>
      <c r="BD369" s="227"/>
      <c r="BE369" s="227"/>
      <c r="BF369" s="227"/>
      <c r="BG369" s="227"/>
      <c r="BH369" s="227"/>
      <c r="BI369" s="227"/>
      <c r="BJ369" s="227"/>
      <c r="BK369" s="227"/>
      <c r="BL369" s="227"/>
      <c r="BM369" s="227"/>
      <c r="BN369" s="227"/>
      <c r="BO369" s="227"/>
      <c r="BP369" s="227"/>
      <c r="BQ369" s="227"/>
      <c r="BR369" s="227"/>
      <c r="BS369" s="227"/>
      <c r="BT369" s="227"/>
      <c r="BU369" s="227"/>
      <c r="BV369" s="227"/>
      <c r="BW369" s="227"/>
      <c r="BX369" s="227"/>
      <c r="BY369" s="227"/>
      <c r="BZ369" s="227"/>
      <c r="CA369" s="227"/>
      <c r="CB369" s="227"/>
      <c r="CC369" s="227"/>
      <c r="CD369" s="227"/>
      <c r="CE369" s="227"/>
      <c r="CF369" s="227"/>
      <c r="CG369" s="227"/>
      <c r="CH369" s="227"/>
      <c r="CI369" s="227"/>
      <c r="CJ369" s="227"/>
      <c r="CK369" s="227"/>
      <c r="CL369" s="227"/>
      <c r="CM369" s="227"/>
      <c r="CN369" s="227"/>
      <c r="CO369" s="227"/>
      <c r="CP369" s="227"/>
      <c r="CQ369" s="227"/>
      <c r="CR369" s="227"/>
      <c r="CS369" s="227"/>
      <c r="CT369" s="227"/>
      <c r="CU369" s="227"/>
      <c r="CV369" s="227"/>
      <c r="CW369" s="227"/>
      <c r="CX369" s="227"/>
      <c r="CY369" s="227"/>
      <c r="CZ369" s="227"/>
      <c r="DA369" s="227"/>
      <c r="DB369" s="227"/>
      <c r="DC369" s="227"/>
      <c r="DD369" s="227"/>
      <c r="DE369" s="227"/>
      <c r="DF369" s="227"/>
      <c r="DG369" s="227"/>
      <c r="DH369" s="227"/>
      <c r="DI369" s="227"/>
      <c r="DJ369" s="227"/>
      <c r="DK369" s="227"/>
      <c r="DL369" s="227"/>
      <c r="DM369" s="227"/>
      <c r="DN369" s="227"/>
      <c r="DO369" s="227"/>
      <c r="DP369" s="227"/>
      <c r="DQ369" s="227"/>
      <c r="DR369" s="227"/>
      <c r="DS369" s="227"/>
      <c r="DT369" s="227"/>
      <c r="DU369" s="227"/>
      <c r="DV369" s="227"/>
      <c r="DW369" s="227"/>
      <c r="DX369" s="227"/>
      <c r="DY369" s="227"/>
      <c r="DZ369" s="227"/>
      <c r="EA369" s="227"/>
      <c r="EB369" s="227"/>
      <c r="EC369" s="227"/>
      <c r="ED369" s="227"/>
      <c r="EE369" s="227"/>
      <c r="EF369" s="227"/>
      <c r="EG369" s="227"/>
      <c r="EH369" s="227"/>
      <c r="EI369" s="227"/>
      <c r="EJ369" s="227"/>
      <c r="EK369" s="227"/>
      <c r="EL369" s="227"/>
      <c r="EM369" s="227"/>
      <c r="EN369" s="227"/>
      <c r="EO369" s="227"/>
      <c r="EP369" s="227"/>
      <c r="EQ369" s="227"/>
      <c r="ER369" s="227"/>
      <c r="ES369" s="227"/>
      <c r="ET369" s="227"/>
      <c r="EU369" s="227"/>
      <c r="EV369" s="227"/>
      <c r="EW369" s="227"/>
      <c r="EX369" s="227"/>
      <c r="EY369" s="227"/>
      <c r="EZ369" s="227"/>
      <c r="FA369" s="227"/>
      <c r="FB369" s="227"/>
      <c r="FC369" s="227"/>
      <c r="FD369" s="227"/>
      <c r="FE369" s="227"/>
      <c r="FF369" s="227"/>
      <c r="FG369" s="227"/>
      <c r="FH369" s="227"/>
      <c r="FI369" s="227"/>
      <c r="FJ369" s="227"/>
      <c r="FK369" s="227"/>
      <c r="FL369" s="227"/>
      <c r="FM369" s="227"/>
      <c r="FN369" s="227"/>
      <c r="FO369" s="227"/>
      <c r="FP369" s="227"/>
      <c r="FQ369" s="227"/>
      <c r="FR369" s="227"/>
      <c r="FS369" s="227"/>
      <c r="FT369" s="227"/>
      <c r="FU369" s="227"/>
      <c r="FV369" s="227"/>
      <c r="FW369" s="227"/>
      <c r="FX369" s="227"/>
      <c r="FY369" s="227"/>
      <c r="FZ369" s="227"/>
      <c r="GA369" s="227"/>
      <c r="GB369" s="227"/>
      <c r="GC369" s="227"/>
      <c r="GD369" s="227"/>
      <c r="GE369" s="227"/>
      <c r="GF369" s="227"/>
      <c r="GG369" s="227"/>
      <c r="GH369" s="227"/>
      <c r="GI369" s="227"/>
      <c r="GJ369" s="227"/>
      <c r="GK369" s="227"/>
      <c r="GL369" s="227"/>
    </row>
    <row r="370" spans="1:194" s="228" customFormat="1" ht="110.25">
      <c r="A370" s="221" t="s">
        <v>974</v>
      </c>
      <c r="B370" s="223"/>
      <c r="C370" s="90">
        <v>922</v>
      </c>
      <c r="D370" s="224" t="s">
        <v>215</v>
      </c>
      <c r="E370" s="224" t="s">
        <v>210</v>
      </c>
      <c r="F370" s="170" t="s">
        <v>273</v>
      </c>
      <c r="G370" s="170"/>
      <c r="H370" s="226">
        <f t="shared" ref="H370:I370" si="217">SUM(H371)</f>
        <v>16497.400000000001</v>
      </c>
      <c r="I370" s="226">
        <f t="shared" si="217"/>
        <v>2307.8000000000002</v>
      </c>
      <c r="J370" s="113">
        <f t="shared" si="198"/>
        <v>13.988870973607961</v>
      </c>
      <c r="K370" s="113">
        <f t="shared" si="199"/>
        <v>-14189.600000000002</v>
      </c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7"/>
      <c r="AA370" s="227"/>
      <c r="AB370" s="227"/>
      <c r="AC370" s="227"/>
      <c r="AD370" s="227"/>
      <c r="AE370" s="227"/>
      <c r="AF370" s="227"/>
      <c r="AG370" s="227"/>
      <c r="AH370" s="227"/>
      <c r="AI370" s="227"/>
      <c r="AJ370" s="227"/>
      <c r="AK370" s="227"/>
      <c r="AL370" s="227"/>
      <c r="AM370" s="227"/>
      <c r="AN370" s="227"/>
      <c r="AO370" s="227"/>
      <c r="AP370" s="227"/>
      <c r="AQ370" s="227"/>
      <c r="AR370" s="227"/>
      <c r="AS370" s="227"/>
      <c r="AT370" s="227"/>
      <c r="AU370" s="227"/>
      <c r="AV370" s="227"/>
      <c r="AW370" s="227"/>
      <c r="AX370" s="227"/>
      <c r="AY370" s="227"/>
      <c r="AZ370" s="227"/>
      <c r="BA370" s="227"/>
      <c r="BB370" s="227"/>
      <c r="BC370" s="227"/>
      <c r="BD370" s="227"/>
      <c r="BE370" s="227"/>
      <c r="BF370" s="227"/>
      <c r="BG370" s="227"/>
      <c r="BH370" s="227"/>
      <c r="BI370" s="227"/>
      <c r="BJ370" s="227"/>
      <c r="BK370" s="227"/>
      <c r="BL370" s="227"/>
      <c r="BM370" s="227"/>
      <c r="BN370" s="227"/>
      <c r="BO370" s="227"/>
      <c r="BP370" s="227"/>
      <c r="BQ370" s="227"/>
      <c r="BR370" s="227"/>
      <c r="BS370" s="227"/>
      <c r="BT370" s="227"/>
      <c r="BU370" s="227"/>
      <c r="BV370" s="227"/>
      <c r="BW370" s="227"/>
      <c r="BX370" s="227"/>
      <c r="BY370" s="227"/>
      <c r="BZ370" s="227"/>
      <c r="CA370" s="227"/>
      <c r="CB370" s="227"/>
      <c r="CC370" s="227"/>
      <c r="CD370" s="227"/>
      <c r="CE370" s="227"/>
      <c r="CF370" s="227"/>
      <c r="CG370" s="227"/>
      <c r="CH370" s="227"/>
      <c r="CI370" s="227"/>
      <c r="CJ370" s="227"/>
      <c r="CK370" s="227"/>
      <c r="CL370" s="227"/>
      <c r="CM370" s="227"/>
      <c r="CN370" s="227"/>
      <c r="CO370" s="227"/>
      <c r="CP370" s="227"/>
      <c r="CQ370" s="227"/>
      <c r="CR370" s="227"/>
      <c r="CS370" s="227"/>
      <c r="CT370" s="227"/>
      <c r="CU370" s="227"/>
      <c r="CV370" s="227"/>
      <c r="CW370" s="227"/>
      <c r="CX370" s="227"/>
      <c r="CY370" s="227"/>
      <c r="CZ370" s="227"/>
      <c r="DA370" s="227"/>
      <c r="DB370" s="227"/>
      <c r="DC370" s="227"/>
      <c r="DD370" s="227"/>
      <c r="DE370" s="227"/>
      <c r="DF370" s="227"/>
      <c r="DG370" s="227"/>
      <c r="DH370" s="227"/>
      <c r="DI370" s="227"/>
      <c r="DJ370" s="227"/>
      <c r="DK370" s="227"/>
      <c r="DL370" s="227"/>
      <c r="DM370" s="227"/>
      <c r="DN370" s="227"/>
      <c r="DO370" s="227"/>
      <c r="DP370" s="227"/>
      <c r="DQ370" s="227"/>
      <c r="DR370" s="227"/>
      <c r="DS370" s="227"/>
      <c r="DT370" s="227"/>
      <c r="DU370" s="227"/>
      <c r="DV370" s="227"/>
      <c r="DW370" s="227"/>
      <c r="DX370" s="227"/>
      <c r="DY370" s="227"/>
      <c r="DZ370" s="227"/>
      <c r="EA370" s="227"/>
      <c r="EB370" s="227"/>
      <c r="EC370" s="227"/>
      <c r="ED370" s="227"/>
      <c r="EE370" s="227"/>
      <c r="EF370" s="227"/>
      <c r="EG370" s="227"/>
      <c r="EH370" s="227"/>
      <c r="EI370" s="227"/>
      <c r="EJ370" s="227"/>
      <c r="EK370" s="227"/>
      <c r="EL370" s="227"/>
      <c r="EM370" s="227"/>
      <c r="EN370" s="227"/>
      <c r="EO370" s="227"/>
      <c r="EP370" s="227"/>
      <c r="EQ370" s="227"/>
      <c r="ER370" s="227"/>
      <c r="ES370" s="227"/>
      <c r="ET370" s="227"/>
      <c r="EU370" s="227"/>
      <c r="EV370" s="227"/>
      <c r="EW370" s="227"/>
      <c r="EX370" s="227"/>
      <c r="EY370" s="227"/>
      <c r="EZ370" s="227"/>
      <c r="FA370" s="227"/>
      <c r="FB370" s="227"/>
      <c r="FC370" s="227"/>
      <c r="FD370" s="227"/>
      <c r="FE370" s="227"/>
      <c r="FF370" s="227"/>
      <c r="FG370" s="227"/>
      <c r="FH370" s="227"/>
      <c r="FI370" s="227"/>
      <c r="FJ370" s="227"/>
      <c r="FK370" s="227"/>
      <c r="FL370" s="227"/>
      <c r="FM370" s="227"/>
      <c r="FN370" s="227"/>
      <c r="FO370" s="227"/>
      <c r="FP370" s="227"/>
      <c r="FQ370" s="227"/>
      <c r="FR370" s="227"/>
      <c r="FS370" s="227"/>
      <c r="FT370" s="227"/>
      <c r="FU370" s="227"/>
      <c r="FV370" s="227"/>
      <c r="FW370" s="227"/>
      <c r="FX370" s="227"/>
      <c r="FY370" s="227"/>
      <c r="FZ370" s="227"/>
      <c r="GA370" s="227"/>
      <c r="GB370" s="227"/>
      <c r="GC370" s="227"/>
      <c r="GD370" s="227"/>
      <c r="GE370" s="227"/>
      <c r="GF370" s="227"/>
      <c r="GG370" s="227"/>
      <c r="GH370" s="227"/>
      <c r="GI370" s="227"/>
      <c r="GJ370" s="227"/>
      <c r="GK370" s="227"/>
      <c r="GL370" s="227"/>
    </row>
    <row r="371" spans="1:194" s="228" customFormat="1" ht="31.5">
      <c r="A371" s="221" t="s">
        <v>151</v>
      </c>
      <c r="B371" s="223"/>
      <c r="C371" s="90">
        <v>922</v>
      </c>
      <c r="D371" s="224" t="s">
        <v>215</v>
      </c>
      <c r="E371" s="224" t="s">
        <v>210</v>
      </c>
      <c r="F371" s="170" t="s">
        <v>273</v>
      </c>
      <c r="G371" s="170" t="s">
        <v>187</v>
      </c>
      <c r="H371" s="226">
        <v>16497.400000000001</v>
      </c>
      <c r="I371" s="226">
        <v>2307.8000000000002</v>
      </c>
      <c r="J371" s="113">
        <f t="shared" si="198"/>
        <v>13.988870973607961</v>
      </c>
      <c r="K371" s="113">
        <f t="shared" si="199"/>
        <v>-14189.600000000002</v>
      </c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7"/>
      <c r="AA371" s="227"/>
      <c r="AB371" s="227"/>
      <c r="AC371" s="227"/>
      <c r="AD371" s="227"/>
      <c r="AE371" s="227"/>
      <c r="AF371" s="227"/>
      <c r="AG371" s="227"/>
      <c r="AH371" s="227"/>
      <c r="AI371" s="227"/>
      <c r="AJ371" s="227"/>
      <c r="AK371" s="227"/>
      <c r="AL371" s="227"/>
      <c r="AM371" s="227"/>
      <c r="AN371" s="227"/>
      <c r="AO371" s="227"/>
      <c r="AP371" s="227"/>
      <c r="AQ371" s="227"/>
      <c r="AR371" s="227"/>
      <c r="AS371" s="227"/>
      <c r="AT371" s="227"/>
      <c r="AU371" s="227"/>
      <c r="AV371" s="227"/>
      <c r="AW371" s="227"/>
      <c r="AX371" s="227"/>
      <c r="AY371" s="227"/>
      <c r="AZ371" s="227"/>
      <c r="BA371" s="227"/>
      <c r="BB371" s="227"/>
      <c r="BC371" s="227"/>
      <c r="BD371" s="227"/>
      <c r="BE371" s="227"/>
      <c r="BF371" s="227"/>
      <c r="BG371" s="227"/>
      <c r="BH371" s="227"/>
      <c r="BI371" s="227"/>
      <c r="BJ371" s="227"/>
      <c r="BK371" s="227"/>
      <c r="BL371" s="227"/>
      <c r="BM371" s="227"/>
      <c r="BN371" s="227"/>
      <c r="BO371" s="227"/>
      <c r="BP371" s="227"/>
      <c r="BQ371" s="227"/>
      <c r="BR371" s="227"/>
      <c r="BS371" s="227"/>
      <c r="BT371" s="227"/>
      <c r="BU371" s="227"/>
      <c r="BV371" s="227"/>
      <c r="BW371" s="227"/>
      <c r="BX371" s="227"/>
      <c r="BY371" s="227"/>
      <c r="BZ371" s="227"/>
      <c r="CA371" s="227"/>
      <c r="CB371" s="227"/>
      <c r="CC371" s="227"/>
      <c r="CD371" s="227"/>
      <c r="CE371" s="227"/>
      <c r="CF371" s="227"/>
      <c r="CG371" s="227"/>
      <c r="CH371" s="227"/>
      <c r="CI371" s="227"/>
      <c r="CJ371" s="227"/>
      <c r="CK371" s="227"/>
      <c r="CL371" s="227"/>
      <c r="CM371" s="227"/>
      <c r="CN371" s="227"/>
      <c r="CO371" s="227"/>
      <c r="CP371" s="227"/>
      <c r="CQ371" s="227"/>
      <c r="CR371" s="227"/>
      <c r="CS371" s="227"/>
      <c r="CT371" s="227"/>
      <c r="CU371" s="227"/>
      <c r="CV371" s="227"/>
      <c r="CW371" s="227"/>
      <c r="CX371" s="227"/>
      <c r="CY371" s="227"/>
      <c r="CZ371" s="227"/>
      <c r="DA371" s="227"/>
      <c r="DB371" s="227"/>
      <c r="DC371" s="227"/>
      <c r="DD371" s="227"/>
      <c r="DE371" s="227"/>
      <c r="DF371" s="227"/>
      <c r="DG371" s="227"/>
      <c r="DH371" s="227"/>
      <c r="DI371" s="227"/>
      <c r="DJ371" s="227"/>
      <c r="DK371" s="227"/>
      <c r="DL371" s="227"/>
      <c r="DM371" s="227"/>
      <c r="DN371" s="227"/>
      <c r="DO371" s="227"/>
      <c r="DP371" s="227"/>
      <c r="DQ371" s="227"/>
      <c r="DR371" s="227"/>
      <c r="DS371" s="227"/>
      <c r="DT371" s="227"/>
      <c r="DU371" s="227"/>
      <c r="DV371" s="227"/>
      <c r="DW371" s="227"/>
      <c r="DX371" s="227"/>
      <c r="DY371" s="227"/>
      <c r="DZ371" s="227"/>
      <c r="EA371" s="227"/>
      <c r="EB371" s="227"/>
      <c r="EC371" s="227"/>
      <c r="ED371" s="227"/>
      <c r="EE371" s="227"/>
      <c r="EF371" s="227"/>
      <c r="EG371" s="227"/>
      <c r="EH371" s="227"/>
      <c r="EI371" s="227"/>
      <c r="EJ371" s="227"/>
      <c r="EK371" s="227"/>
      <c r="EL371" s="227"/>
      <c r="EM371" s="227"/>
      <c r="EN371" s="227"/>
      <c r="EO371" s="227"/>
      <c r="EP371" s="227"/>
      <c r="EQ371" s="227"/>
      <c r="ER371" s="227"/>
      <c r="ES371" s="227"/>
      <c r="ET371" s="227"/>
      <c r="EU371" s="227"/>
      <c r="EV371" s="227"/>
      <c r="EW371" s="227"/>
      <c r="EX371" s="227"/>
      <c r="EY371" s="227"/>
      <c r="EZ371" s="227"/>
      <c r="FA371" s="227"/>
      <c r="FB371" s="227"/>
      <c r="FC371" s="227"/>
      <c r="FD371" s="227"/>
      <c r="FE371" s="227"/>
      <c r="FF371" s="227"/>
      <c r="FG371" s="227"/>
      <c r="FH371" s="227"/>
      <c r="FI371" s="227"/>
      <c r="FJ371" s="227"/>
      <c r="FK371" s="227"/>
      <c r="FL371" s="227"/>
      <c r="FM371" s="227"/>
      <c r="FN371" s="227"/>
      <c r="FO371" s="227"/>
      <c r="FP371" s="227"/>
      <c r="FQ371" s="227"/>
      <c r="FR371" s="227"/>
      <c r="FS371" s="227"/>
      <c r="FT371" s="227"/>
      <c r="FU371" s="227"/>
      <c r="FV371" s="227"/>
      <c r="FW371" s="227"/>
      <c r="FX371" s="227"/>
      <c r="FY371" s="227"/>
      <c r="FZ371" s="227"/>
      <c r="GA371" s="227"/>
      <c r="GB371" s="227"/>
      <c r="GC371" s="227"/>
      <c r="GD371" s="227"/>
      <c r="GE371" s="227"/>
      <c r="GF371" s="227"/>
      <c r="GG371" s="227"/>
      <c r="GH371" s="227"/>
      <c r="GI371" s="227"/>
      <c r="GJ371" s="227"/>
      <c r="GK371" s="227"/>
      <c r="GL371" s="227"/>
    </row>
    <row r="372" spans="1:194" s="228" customFormat="1" ht="63">
      <c r="A372" s="221" t="s">
        <v>975</v>
      </c>
      <c r="B372" s="223"/>
      <c r="C372" s="90">
        <v>922</v>
      </c>
      <c r="D372" s="224" t="s">
        <v>215</v>
      </c>
      <c r="E372" s="224" t="s">
        <v>210</v>
      </c>
      <c r="F372" s="170" t="s">
        <v>622</v>
      </c>
      <c r="G372" s="170"/>
      <c r="H372" s="226">
        <f t="shared" ref="H372:I372" si="218">SUM(H373)</f>
        <v>269.5</v>
      </c>
      <c r="I372" s="226">
        <f t="shared" si="218"/>
        <v>28.3</v>
      </c>
      <c r="J372" s="113">
        <f t="shared" si="198"/>
        <v>10.500927643784786</v>
      </c>
      <c r="K372" s="113">
        <f t="shared" si="199"/>
        <v>-241.2</v>
      </c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7"/>
      <c r="AA372" s="227"/>
      <c r="AB372" s="227"/>
      <c r="AC372" s="227"/>
      <c r="AD372" s="227"/>
      <c r="AE372" s="227"/>
      <c r="AF372" s="227"/>
      <c r="AG372" s="227"/>
      <c r="AH372" s="227"/>
      <c r="AI372" s="227"/>
      <c r="AJ372" s="227"/>
      <c r="AK372" s="227"/>
      <c r="AL372" s="227"/>
      <c r="AM372" s="227"/>
      <c r="AN372" s="227"/>
      <c r="AO372" s="227"/>
      <c r="AP372" s="227"/>
      <c r="AQ372" s="227"/>
      <c r="AR372" s="227"/>
      <c r="AS372" s="227"/>
      <c r="AT372" s="227"/>
      <c r="AU372" s="227"/>
      <c r="AV372" s="227"/>
      <c r="AW372" s="227"/>
      <c r="AX372" s="227"/>
      <c r="AY372" s="227"/>
      <c r="AZ372" s="227"/>
      <c r="BA372" s="227"/>
      <c r="BB372" s="227"/>
      <c r="BC372" s="227"/>
      <c r="BD372" s="227"/>
      <c r="BE372" s="227"/>
      <c r="BF372" s="227"/>
      <c r="BG372" s="227"/>
      <c r="BH372" s="227"/>
      <c r="BI372" s="227"/>
      <c r="BJ372" s="227"/>
      <c r="BK372" s="227"/>
      <c r="BL372" s="227"/>
      <c r="BM372" s="227"/>
      <c r="BN372" s="227"/>
      <c r="BO372" s="227"/>
      <c r="BP372" s="227"/>
      <c r="BQ372" s="227"/>
      <c r="BR372" s="227"/>
      <c r="BS372" s="227"/>
      <c r="BT372" s="227"/>
      <c r="BU372" s="227"/>
      <c r="BV372" s="227"/>
      <c r="BW372" s="227"/>
      <c r="BX372" s="227"/>
      <c r="BY372" s="227"/>
      <c r="BZ372" s="227"/>
      <c r="CA372" s="227"/>
      <c r="CB372" s="227"/>
      <c r="CC372" s="227"/>
      <c r="CD372" s="227"/>
      <c r="CE372" s="227"/>
      <c r="CF372" s="227"/>
      <c r="CG372" s="227"/>
      <c r="CH372" s="227"/>
      <c r="CI372" s="227"/>
      <c r="CJ372" s="227"/>
      <c r="CK372" s="227"/>
      <c r="CL372" s="227"/>
      <c r="CM372" s="227"/>
      <c r="CN372" s="227"/>
      <c r="CO372" s="227"/>
      <c r="CP372" s="227"/>
      <c r="CQ372" s="227"/>
      <c r="CR372" s="227"/>
      <c r="CS372" s="227"/>
      <c r="CT372" s="227"/>
      <c r="CU372" s="227"/>
      <c r="CV372" s="227"/>
      <c r="CW372" s="227"/>
      <c r="CX372" s="227"/>
      <c r="CY372" s="227"/>
      <c r="CZ372" s="227"/>
      <c r="DA372" s="227"/>
      <c r="DB372" s="227"/>
      <c r="DC372" s="227"/>
      <c r="DD372" s="227"/>
      <c r="DE372" s="227"/>
      <c r="DF372" s="227"/>
      <c r="DG372" s="227"/>
      <c r="DH372" s="227"/>
      <c r="DI372" s="227"/>
      <c r="DJ372" s="227"/>
      <c r="DK372" s="227"/>
      <c r="DL372" s="227"/>
      <c r="DM372" s="227"/>
      <c r="DN372" s="227"/>
      <c r="DO372" s="227"/>
      <c r="DP372" s="227"/>
      <c r="DQ372" s="227"/>
      <c r="DR372" s="227"/>
      <c r="DS372" s="227"/>
      <c r="DT372" s="227"/>
      <c r="DU372" s="227"/>
      <c r="DV372" s="227"/>
      <c r="DW372" s="227"/>
      <c r="DX372" s="227"/>
      <c r="DY372" s="227"/>
      <c r="DZ372" s="227"/>
      <c r="EA372" s="227"/>
      <c r="EB372" s="227"/>
      <c r="EC372" s="227"/>
      <c r="ED372" s="227"/>
      <c r="EE372" s="227"/>
      <c r="EF372" s="227"/>
      <c r="EG372" s="227"/>
      <c r="EH372" s="227"/>
      <c r="EI372" s="227"/>
      <c r="EJ372" s="227"/>
      <c r="EK372" s="227"/>
      <c r="EL372" s="227"/>
      <c r="EM372" s="227"/>
      <c r="EN372" s="227"/>
      <c r="EO372" s="227"/>
      <c r="EP372" s="227"/>
      <c r="EQ372" s="227"/>
      <c r="ER372" s="227"/>
      <c r="ES372" s="227"/>
      <c r="ET372" s="227"/>
      <c r="EU372" s="227"/>
      <c r="EV372" s="227"/>
      <c r="EW372" s="227"/>
      <c r="EX372" s="227"/>
      <c r="EY372" s="227"/>
      <c r="EZ372" s="227"/>
      <c r="FA372" s="227"/>
      <c r="FB372" s="227"/>
      <c r="FC372" s="227"/>
      <c r="FD372" s="227"/>
      <c r="FE372" s="227"/>
      <c r="FF372" s="227"/>
      <c r="FG372" s="227"/>
      <c r="FH372" s="227"/>
      <c r="FI372" s="227"/>
      <c r="FJ372" s="227"/>
      <c r="FK372" s="227"/>
      <c r="FL372" s="227"/>
      <c r="FM372" s="227"/>
      <c r="FN372" s="227"/>
      <c r="FO372" s="227"/>
      <c r="FP372" s="227"/>
      <c r="FQ372" s="227"/>
      <c r="FR372" s="227"/>
      <c r="FS372" s="227"/>
      <c r="FT372" s="227"/>
      <c r="FU372" s="227"/>
      <c r="FV372" s="227"/>
      <c r="FW372" s="227"/>
      <c r="FX372" s="227"/>
      <c r="FY372" s="227"/>
      <c r="FZ372" s="227"/>
      <c r="GA372" s="227"/>
      <c r="GB372" s="227"/>
      <c r="GC372" s="227"/>
      <c r="GD372" s="227"/>
      <c r="GE372" s="227"/>
      <c r="GF372" s="227"/>
      <c r="GG372" s="227"/>
      <c r="GH372" s="227"/>
      <c r="GI372" s="227"/>
      <c r="GJ372" s="227"/>
      <c r="GK372" s="227"/>
      <c r="GL372" s="227"/>
    </row>
    <row r="373" spans="1:194" s="228" customFormat="1" ht="31.5">
      <c r="A373" s="221" t="s">
        <v>151</v>
      </c>
      <c r="B373" s="223"/>
      <c r="C373" s="90">
        <v>922</v>
      </c>
      <c r="D373" s="224" t="s">
        <v>215</v>
      </c>
      <c r="E373" s="224" t="s">
        <v>210</v>
      </c>
      <c r="F373" s="170" t="s">
        <v>622</v>
      </c>
      <c r="G373" s="170" t="s">
        <v>187</v>
      </c>
      <c r="H373" s="226">
        <v>269.5</v>
      </c>
      <c r="I373" s="226">
        <v>28.3</v>
      </c>
      <c r="J373" s="113">
        <f t="shared" si="198"/>
        <v>10.500927643784786</v>
      </c>
      <c r="K373" s="113">
        <f t="shared" si="199"/>
        <v>-241.2</v>
      </c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7"/>
      <c r="AA373" s="227"/>
      <c r="AB373" s="227"/>
      <c r="AC373" s="227"/>
      <c r="AD373" s="227"/>
      <c r="AE373" s="227"/>
      <c r="AF373" s="227"/>
      <c r="AG373" s="227"/>
      <c r="AH373" s="227"/>
      <c r="AI373" s="227"/>
      <c r="AJ373" s="227"/>
      <c r="AK373" s="227"/>
      <c r="AL373" s="227"/>
      <c r="AM373" s="227"/>
      <c r="AN373" s="227"/>
      <c r="AO373" s="227"/>
      <c r="AP373" s="227"/>
      <c r="AQ373" s="227"/>
      <c r="AR373" s="227"/>
      <c r="AS373" s="227"/>
      <c r="AT373" s="227"/>
      <c r="AU373" s="227"/>
      <c r="AV373" s="227"/>
      <c r="AW373" s="227"/>
      <c r="AX373" s="227"/>
      <c r="AY373" s="227"/>
      <c r="AZ373" s="227"/>
      <c r="BA373" s="227"/>
      <c r="BB373" s="227"/>
      <c r="BC373" s="227"/>
      <c r="BD373" s="227"/>
      <c r="BE373" s="227"/>
      <c r="BF373" s="227"/>
      <c r="BG373" s="227"/>
      <c r="BH373" s="227"/>
      <c r="BI373" s="227"/>
      <c r="BJ373" s="227"/>
      <c r="BK373" s="227"/>
      <c r="BL373" s="227"/>
      <c r="BM373" s="227"/>
      <c r="BN373" s="227"/>
      <c r="BO373" s="227"/>
      <c r="BP373" s="227"/>
      <c r="BQ373" s="227"/>
      <c r="BR373" s="227"/>
      <c r="BS373" s="227"/>
      <c r="BT373" s="227"/>
      <c r="BU373" s="227"/>
      <c r="BV373" s="227"/>
      <c r="BW373" s="227"/>
      <c r="BX373" s="227"/>
      <c r="BY373" s="227"/>
      <c r="BZ373" s="227"/>
      <c r="CA373" s="227"/>
      <c r="CB373" s="227"/>
      <c r="CC373" s="227"/>
      <c r="CD373" s="227"/>
      <c r="CE373" s="227"/>
      <c r="CF373" s="227"/>
      <c r="CG373" s="227"/>
      <c r="CH373" s="227"/>
      <c r="CI373" s="227"/>
      <c r="CJ373" s="227"/>
      <c r="CK373" s="227"/>
      <c r="CL373" s="227"/>
      <c r="CM373" s="227"/>
      <c r="CN373" s="227"/>
      <c r="CO373" s="227"/>
      <c r="CP373" s="227"/>
      <c r="CQ373" s="227"/>
      <c r="CR373" s="227"/>
      <c r="CS373" s="227"/>
      <c r="CT373" s="227"/>
      <c r="CU373" s="227"/>
      <c r="CV373" s="227"/>
      <c r="CW373" s="227"/>
      <c r="CX373" s="227"/>
      <c r="CY373" s="227"/>
      <c r="CZ373" s="227"/>
      <c r="DA373" s="227"/>
      <c r="DB373" s="227"/>
      <c r="DC373" s="227"/>
      <c r="DD373" s="227"/>
      <c r="DE373" s="227"/>
      <c r="DF373" s="227"/>
      <c r="DG373" s="227"/>
      <c r="DH373" s="227"/>
      <c r="DI373" s="227"/>
      <c r="DJ373" s="227"/>
      <c r="DK373" s="227"/>
      <c r="DL373" s="227"/>
      <c r="DM373" s="227"/>
      <c r="DN373" s="227"/>
      <c r="DO373" s="227"/>
      <c r="DP373" s="227"/>
      <c r="DQ373" s="227"/>
      <c r="DR373" s="227"/>
      <c r="DS373" s="227"/>
      <c r="DT373" s="227"/>
      <c r="DU373" s="227"/>
      <c r="DV373" s="227"/>
      <c r="DW373" s="227"/>
      <c r="DX373" s="227"/>
      <c r="DY373" s="227"/>
      <c r="DZ373" s="227"/>
      <c r="EA373" s="227"/>
      <c r="EB373" s="227"/>
      <c r="EC373" s="227"/>
      <c r="ED373" s="227"/>
      <c r="EE373" s="227"/>
      <c r="EF373" s="227"/>
      <c r="EG373" s="227"/>
      <c r="EH373" s="227"/>
      <c r="EI373" s="227"/>
      <c r="EJ373" s="227"/>
      <c r="EK373" s="227"/>
      <c r="EL373" s="227"/>
      <c r="EM373" s="227"/>
      <c r="EN373" s="227"/>
      <c r="EO373" s="227"/>
      <c r="EP373" s="227"/>
      <c r="EQ373" s="227"/>
      <c r="ER373" s="227"/>
      <c r="ES373" s="227"/>
      <c r="ET373" s="227"/>
      <c r="EU373" s="227"/>
      <c r="EV373" s="227"/>
      <c r="EW373" s="227"/>
      <c r="EX373" s="227"/>
      <c r="EY373" s="227"/>
      <c r="EZ373" s="227"/>
      <c r="FA373" s="227"/>
      <c r="FB373" s="227"/>
      <c r="FC373" s="227"/>
      <c r="FD373" s="227"/>
      <c r="FE373" s="227"/>
      <c r="FF373" s="227"/>
      <c r="FG373" s="227"/>
      <c r="FH373" s="227"/>
      <c r="FI373" s="227"/>
      <c r="FJ373" s="227"/>
      <c r="FK373" s="227"/>
      <c r="FL373" s="227"/>
      <c r="FM373" s="227"/>
      <c r="FN373" s="227"/>
      <c r="FO373" s="227"/>
      <c r="FP373" s="227"/>
      <c r="FQ373" s="227"/>
      <c r="FR373" s="227"/>
      <c r="FS373" s="227"/>
      <c r="FT373" s="227"/>
      <c r="FU373" s="227"/>
      <c r="FV373" s="227"/>
      <c r="FW373" s="227"/>
      <c r="FX373" s="227"/>
      <c r="FY373" s="227"/>
      <c r="FZ373" s="227"/>
      <c r="GA373" s="227"/>
      <c r="GB373" s="227"/>
      <c r="GC373" s="227"/>
      <c r="GD373" s="227"/>
      <c r="GE373" s="227"/>
      <c r="GF373" s="227"/>
      <c r="GG373" s="227"/>
      <c r="GH373" s="227"/>
      <c r="GI373" s="227"/>
      <c r="GJ373" s="227"/>
      <c r="GK373" s="227"/>
      <c r="GL373" s="227"/>
    </row>
    <row r="374" spans="1:194" s="228" customFormat="1" ht="47.25">
      <c r="A374" s="221" t="s">
        <v>976</v>
      </c>
      <c r="B374" s="230"/>
      <c r="C374" s="90">
        <v>922</v>
      </c>
      <c r="D374" s="224" t="s">
        <v>215</v>
      </c>
      <c r="E374" s="224" t="s">
        <v>210</v>
      </c>
      <c r="F374" s="170" t="s">
        <v>624</v>
      </c>
      <c r="G374" s="170"/>
      <c r="H374" s="226">
        <f t="shared" ref="H374:I374" si="219">SUM(H375)</f>
        <v>100</v>
      </c>
      <c r="I374" s="226">
        <f t="shared" si="219"/>
        <v>0</v>
      </c>
      <c r="J374" s="113">
        <f t="shared" si="198"/>
        <v>0</v>
      </c>
      <c r="K374" s="113">
        <f t="shared" si="199"/>
        <v>-100</v>
      </c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7"/>
      <c r="AA374" s="227"/>
      <c r="AB374" s="227"/>
      <c r="AC374" s="227"/>
      <c r="AD374" s="227"/>
      <c r="AE374" s="227"/>
      <c r="AF374" s="227"/>
      <c r="AG374" s="227"/>
      <c r="AH374" s="227"/>
      <c r="AI374" s="227"/>
      <c r="AJ374" s="227"/>
      <c r="AK374" s="227"/>
      <c r="AL374" s="227"/>
      <c r="AM374" s="227"/>
      <c r="AN374" s="227"/>
      <c r="AO374" s="227"/>
      <c r="AP374" s="227"/>
      <c r="AQ374" s="227"/>
      <c r="AR374" s="227"/>
      <c r="AS374" s="227"/>
      <c r="AT374" s="227"/>
      <c r="AU374" s="227"/>
      <c r="AV374" s="227"/>
      <c r="AW374" s="227"/>
      <c r="AX374" s="227"/>
      <c r="AY374" s="227"/>
      <c r="AZ374" s="227"/>
      <c r="BA374" s="227"/>
      <c r="BB374" s="227"/>
      <c r="BC374" s="227"/>
      <c r="BD374" s="227"/>
      <c r="BE374" s="227"/>
      <c r="BF374" s="227"/>
      <c r="BG374" s="227"/>
      <c r="BH374" s="227"/>
      <c r="BI374" s="227"/>
      <c r="BJ374" s="227"/>
      <c r="BK374" s="227"/>
      <c r="BL374" s="227"/>
      <c r="BM374" s="227"/>
      <c r="BN374" s="227"/>
      <c r="BO374" s="227"/>
      <c r="BP374" s="227"/>
      <c r="BQ374" s="227"/>
      <c r="BR374" s="227"/>
      <c r="BS374" s="227"/>
      <c r="BT374" s="227"/>
      <c r="BU374" s="227"/>
      <c r="BV374" s="227"/>
      <c r="BW374" s="227"/>
      <c r="BX374" s="227"/>
      <c r="BY374" s="227"/>
      <c r="BZ374" s="227"/>
      <c r="CA374" s="227"/>
      <c r="CB374" s="227"/>
      <c r="CC374" s="227"/>
      <c r="CD374" s="227"/>
      <c r="CE374" s="227"/>
      <c r="CF374" s="227"/>
      <c r="CG374" s="227"/>
      <c r="CH374" s="227"/>
      <c r="CI374" s="227"/>
      <c r="CJ374" s="227"/>
      <c r="CK374" s="227"/>
      <c r="CL374" s="227"/>
      <c r="CM374" s="227"/>
      <c r="CN374" s="227"/>
      <c r="CO374" s="227"/>
      <c r="CP374" s="227"/>
      <c r="CQ374" s="227"/>
      <c r="CR374" s="227"/>
      <c r="CS374" s="227"/>
      <c r="CT374" s="227"/>
      <c r="CU374" s="227"/>
      <c r="CV374" s="227"/>
      <c r="CW374" s="227"/>
      <c r="CX374" s="227"/>
      <c r="CY374" s="227"/>
      <c r="CZ374" s="227"/>
      <c r="DA374" s="227"/>
      <c r="DB374" s="227"/>
      <c r="DC374" s="227"/>
      <c r="DD374" s="227"/>
      <c r="DE374" s="227"/>
      <c r="DF374" s="227"/>
      <c r="DG374" s="227"/>
      <c r="DH374" s="227"/>
      <c r="DI374" s="227"/>
      <c r="DJ374" s="227"/>
      <c r="DK374" s="227"/>
      <c r="DL374" s="227"/>
      <c r="DM374" s="227"/>
      <c r="DN374" s="227"/>
      <c r="DO374" s="227"/>
      <c r="DP374" s="227"/>
      <c r="DQ374" s="227"/>
      <c r="DR374" s="227"/>
      <c r="DS374" s="227"/>
      <c r="DT374" s="227"/>
      <c r="DU374" s="227"/>
      <c r="DV374" s="227"/>
      <c r="DW374" s="227"/>
      <c r="DX374" s="227"/>
      <c r="DY374" s="227"/>
      <c r="DZ374" s="227"/>
      <c r="EA374" s="227"/>
      <c r="EB374" s="227"/>
      <c r="EC374" s="227"/>
      <c r="ED374" s="227"/>
      <c r="EE374" s="227"/>
      <c r="EF374" s="227"/>
      <c r="EG374" s="227"/>
      <c r="EH374" s="227"/>
      <c r="EI374" s="227"/>
      <c r="EJ374" s="227"/>
      <c r="EK374" s="227"/>
      <c r="EL374" s="227"/>
      <c r="EM374" s="227"/>
      <c r="EN374" s="227"/>
      <c r="EO374" s="227"/>
      <c r="EP374" s="227"/>
      <c r="EQ374" s="227"/>
      <c r="ER374" s="227"/>
      <c r="ES374" s="227"/>
      <c r="ET374" s="227"/>
      <c r="EU374" s="227"/>
      <c r="EV374" s="227"/>
      <c r="EW374" s="227"/>
      <c r="EX374" s="227"/>
      <c r="EY374" s="227"/>
      <c r="EZ374" s="227"/>
      <c r="FA374" s="227"/>
      <c r="FB374" s="227"/>
      <c r="FC374" s="227"/>
      <c r="FD374" s="227"/>
      <c r="FE374" s="227"/>
      <c r="FF374" s="227"/>
      <c r="FG374" s="227"/>
      <c r="FH374" s="227"/>
      <c r="FI374" s="227"/>
      <c r="FJ374" s="227"/>
      <c r="FK374" s="227"/>
      <c r="FL374" s="227"/>
      <c r="FM374" s="227"/>
      <c r="FN374" s="227"/>
      <c r="FO374" s="227"/>
      <c r="FP374" s="227"/>
      <c r="FQ374" s="227"/>
      <c r="FR374" s="227"/>
      <c r="FS374" s="227"/>
      <c r="FT374" s="227"/>
      <c r="FU374" s="227"/>
      <c r="FV374" s="227"/>
      <c r="FW374" s="227"/>
      <c r="FX374" s="227"/>
      <c r="FY374" s="227"/>
      <c r="FZ374" s="227"/>
      <c r="GA374" s="227"/>
      <c r="GB374" s="227"/>
      <c r="GC374" s="227"/>
      <c r="GD374" s="227"/>
      <c r="GE374" s="227"/>
      <c r="GF374" s="227"/>
      <c r="GG374" s="227"/>
      <c r="GH374" s="227"/>
      <c r="GI374" s="227"/>
      <c r="GJ374" s="227"/>
      <c r="GK374" s="227"/>
      <c r="GL374" s="227"/>
    </row>
    <row r="375" spans="1:194" s="228" customFormat="1" ht="31.5">
      <c r="A375" s="221" t="s">
        <v>151</v>
      </c>
      <c r="B375" s="223"/>
      <c r="C375" s="90">
        <v>922</v>
      </c>
      <c r="D375" s="224" t="s">
        <v>215</v>
      </c>
      <c r="E375" s="224" t="s">
        <v>210</v>
      </c>
      <c r="F375" s="170" t="s">
        <v>624</v>
      </c>
      <c r="G375" s="170" t="s">
        <v>187</v>
      </c>
      <c r="H375" s="226">
        <v>100</v>
      </c>
      <c r="I375" s="226">
        <v>0</v>
      </c>
      <c r="J375" s="113">
        <f t="shared" si="198"/>
        <v>0</v>
      </c>
      <c r="K375" s="113">
        <f t="shared" si="199"/>
        <v>-100</v>
      </c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7"/>
      <c r="AA375" s="227"/>
      <c r="AB375" s="227"/>
      <c r="AC375" s="227"/>
      <c r="AD375" s="227"/>
      <c r="AE375" s="227"/>
      <c r="AF375" s="227"/>
      <c r="AG375" s="227"/>
      <c r="AH375" s="227"/>
      <c r="AI375" s="227"/>
      <c r="AJ375" s="227"/>
      <c r="AK375" s="227"/>
      <c r="AL375" s="227"/>
      <c r="AM375" s="227"/>
      <c r="AN375" s="227"/>
      <c r="AO375" s="227"/>
      <c r="AP375" s="227"/>
      <c r="AQ375" s="227"/>
      <c r="AR375" s="227"/>
      <c r="AS375" s="227"/>
      <c r="AT375" s="227"/>
      <c r="AU375" s="227"/>
      <c r="AV375" s="227"/>
      <c r="AW375" s="227"/>
      <c r="AX375" s="227"/>
      <c r="AY375" s="227"/>
      <c r="AZ375" s="227"/>
      <c r="BA375" s="227"/>
      <c r="BB375" s="227"/>
      <c r="BC375" s="227"/>
      <c r="BD375" s="227"/>
      <c r="BE375" s="227"/>
      <c r="BF375" s="227"/>
      <c r="BG375" s="227"/>
      <c r="BH375" s="227"/>
      <c r="BI375" s="227"/>
      <c r="BJ375" s="227"/>
      <c r="BK375" s="227"/>
      <c r="BL375" s="227"/>
      <c r="BM375" s="227"/>
      <c r="BN375" s="227"/>
      <c r="BO375" s="227"/>
      <c r="BP375" s="227"/>
      <c r="BQ375" s="227"/>
      <c r="BR375" s="227"/>
      <c r="BS375" s="227"/>
      <c r="BT375" s="227"/>
      <c r="BU375" s="227"/>
      <c r="BV375" s="227"/>
      <c r="BW375" s="227"/>
      <c r="BX375" s="227"/>
      <c r="BY375" s="227"/>
      <c r="BZ375" s="227"/>
      <c r="CA375" s="227"/>
      <c r="CB375" s="227"/>
      <c r="CC375" s="227"/>
      <c r="CD375" s="227"/>
      <c r="CE375" s="227"/>
      <c r="CF375" s="227"/>
      <c r="CG375" s="227"/>
      <c r="CH375" s="227"/>
      <c r="CI375" s="227"/>
      <c r="CJ375" s="227"/>
      <c r="CK375" s="227"/>
      <c r="CL375" s="227"/>
      <c r="CM375" s="227"/>
      <c r="CN375" s="227"/>
      <c r="CO375" s="227"/>
      <c r="CP375" s="227"/>
      <c r="CQ375" s="227"/>
      <c r="CR375" s="227"/>
      <c r="CS375" s="227"/>
      <c r="CT375" s="227"/>
      <c r="CU375" s="227"/>
      <c r="CV375" s="227"/>
      <c r="CW375" s="227"/>
      <c r="CX375" s="227"/>
      <c r="CY375" s="227"/>
      <c r="CZ375" s="227"/>
      <c r="DA375" s="227"/>
      <c r="DB375" s="227"/>
      <c r="DC375" s="227"/>
      <c r="DD375" s="227"/>
      <c r="DE375" s="227"/>
      <c r="DF375" s="227"/>
      <c r="DG375" s="227"/>
      <c r="DH375" s="227"/>
      <c r="DI375" s="227"/>
      <c r="DJ375" s="227"/>
      <c r="DK375" s="227"/>
      <c r="DL375" s="227"/>
      <c r="DM375" s="227"/>
      <c r="DN375" s="227"/>
      <c r="DO375" s="227"/>
      <c r="DP375" s="227"/>
      <c r="DQ375" s="227"/>
      <c r="DR375" s="227"/>
      <c r="DS375" s="227"/>
      <c r="DT375" s="227"/>
      <c r="DU375" s="227"/>
      <c r="DV375" s="227"/>
      <c r="DW375" s="227"/>
      <c r="DX375" s="227"/>
      <c r="DY375" s="227"/>
      <c r="DZ375" s="227"/>
      <c r="EA375" s="227"/>
      <c r="EB375" s="227"/>
      <c r="EC375" s="227"/>
      <c r="ED375" s="227"/>
      <c r="EE375" s="227"/>
      <c r="EF375" s="227"/>
      <c r="EG375" s="227"/>
      <c r="EH375" s="227"/>
      <c r="EI375" s="227"/>
      <c r="EJ375" s="227"/>
      <c r="EK375" s="227"/>
      <c r="EL375" s="227"/>
      <c r="EM375" s="227"/>
      <c r="EN375" s="227"/>
      <c r="EO375" s="227"/>
      <c r="EP375" s="227"/>
      <c r="EQ375" s="227"/>
      <c r="ER375" s="227"/>
      <c r="ES375" s="227"/>
      <c r="ET375" s="227"/>
      <c r="EU375" s="227"/>
      <c r="EV375" s="227"/>
      <c r="EW375" s="227"/>
      <c r="EX375" s="227"/>
      <c r="EY375" s="227"/>
      <c r="EZ375" s="227"/>
      <c r="FA375" s="227"/>
      <c r="FB375" s="227"/>
      <c r="FC375" s="227"/>
      <c r="FD375" s="227"/>
      <c r="FE375" s="227"/>
      <c r="FF375" s="227"/>
      <c r="FG375" s="227"/>
      <c r="FH375" s="227"/>
      <c r="FI375" s="227"/>
      <c r="FJ375" s="227"/>
      <c r="FK375" s="227"/>
      <c r="FL375" s="227"/>
      <c r="FM375" s="227"/>
      <c r="FN375" s="227"/>
      <c r="FO375" s="227"/>
      <c r="FP375" s="227"/>
      <c r="FQ375" s="227"/>
      <c r="FR375" s="227"/>
      <c r="FS375" s="227"/>
      <c r="FT375" s="227"/>
      <c r="FU375" s="227"/>
      <c r="FV375" s="227"/>
      <c r="FW375" s="227"/>
      <c r="FX375" s="227"/>
      <c r="FY375" s="227"/>
      <c r="FZ375" s="227"/>
      <c r="GA375" s="227"/>
      <c r="GB375" s="227"/>
      <c r="GC375" s="227"/>
      <c r="GD375" s="227"/>
      <c r="GE375" s="227"/>
      <c r="GF375" s="227"/>
      <c r="GG375" s="227"/>
      <c r="GH375" s="227"/>
      <c r="GI375" s="227"/>
      <c r="GJ375" s="227"/>
      <c r="GK375" s="227"/>
      <c r="GL375" s="227"/>
    </row>
    <row r="376" spans="1:194" s="228" customFormat="1" ht="31.5">
      <c r="A376" s="221" t="s">
        <v>1038</v>
      </c>
      <c r="B376" s="230"/>
      <c r="C376" s="90">
        <v>922</v>
      </c>
      <c r="D376" s="224" t="s">
        <v>215</v>
      </c>
      <c r="E376" s="224" t="s">
        <v>210</v>
      </c>
      <c r="F376" s="170" t="s">
        <v>238</v>
      </c>
      <c r="G376" s="170"/>
      <c r="H376" s="226">
        <f t="shared" ref="H376:I376" si="220">SUM(H377)</f>
        <v>260</v>
      </c>
      <c r="I376" s="226">
        <f t="shared" si="220"/>
        <v>0</v>
      </c>
      <c r="J376" s="113">
        <f t="shared" si="198"/>
        <v>0</v>
      </c>
      <c r="K376" s="113">
        <f t="shared" si="199"/>
        <v>-260</v>
      </c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7"/>
      <c r="AA376" s="227"/>
      <c r="AB376" s="227"/>
      <c r="AC376" s="227"/>
      <c r="AD376" s="227"/>
      <c r="AE376" s="227"/>
      <c r="AF376" s="227"/>
      <c r="AG376" s="227"/>
      <c r="AH376" s="227"/>
      <c r="AI376" s="227"/>
      <c r="AJ376" s="227"/>
      <c r="AK376" s="227"/>
      <c r="AL376" s="227"/>
      <c r="AM376" s="227"/>
      <c r="AN376" s="227"/>
      <c r="AO376" s="227"/>
      <c r="AP376" s="227"/>
      <c r="AQ376" s="227"/>
      <c r="AR376" s="227"/>
      <c r="AS376" s="227"/>
      <c r="AT376" s="227"/>
      <c r="AU376" s="227"/>
      <c r="AV376" s="227"/>
      <c r="AW376" s="227"/>
      <c r="AX376" s="227"/>
      <c r="AY376" s="227"/>
      <c r="AZ376" s="227"/>
      <c r="BA376" s="227"/>
      <c r="BB376" s="227"/>
      <c r="BC376" s="227"/>
      <c r="BD376" s="227"/>
      <c r="BE376" s="227"/>
      <c r="BF376" s="227"/>
      <c r="BG376" s="227"/>
      <c r="BH376" s="227"/>
      <c r="BI376" s="227"/>
      <c r="BJ376" s="227"/>
      <c r="BK376" s="227"/>
      <c r="BL376" s="227"/>
      <c r="BM376" s="227"/>
      <c r="BN376" s="227"/>
      <c r="BO376" s="227"/>
      <c r="BP376" s="227"/>
      <c r="BQ376" s="227"/>
      <c r="BR376" s="227"/>
      <c r="BS376" s="227"/>
      <c r="BT376" s="227"/>
      <c r="BU376" s="227"/>
      <c r="BV376" s="227"/>
      <c r="BW376" s="227"/>
      <c r="BX376" s="227"/>
      <c r="BY376" s="227"/>
      <c r="BZ376" s="227"/>
      <c r="CA376" s="227"/>
      <c r="CB376" s="227"/>
      <c r="CC376" s="227"/>
      <c r="CD376" s="227"/>
      <c r="CE376" s="227"/>
      <c r="CF376" s="227"/>
      <c r="CG376" s="227"/>
      <c r="CH376" s="227"/>
      <c r="CI376" s="227"/>
      <c r="CJ376" s="227"/>
      <c r="CK376" s="227"/>
      <c r="CL376" s="227"/>
      <c r="CM376" s="227"/>
      <c r="CN376" s="227"/>
      <c r="CO376" s="227"/>
      <c r="CP376" s="227"/>
      <c r="CQ376" s="227"/>
      <c r="CR376" s="227"/>
      <c r="CS376" s="227"/>
      <c r="CT376" s="227"/>
      <c r="CU376" s="227"/>
      <c r="CV376" s="227"/>
      <c r="CW376" s="227"/>
      <c r="CX376" s="227"/>
      <c r="CY376" s="227"/>
      <c r="CZ376" s="227"/>
      <c r="DA376" s="227"/>
      <c r="DB376" s="227"/>
      <c r="DC376" s="227"/>
      <c r="DD376" s="227"/>
      <c r="DE376" s="227"/>
      <c r="DF376" s="227"/>
      <c r="DG376" s="227"/>
      <c r="DH376" s="227"/>
      <c r="DI376" s="227"/>
      <c r="DJ376" s="227"/>
      <c r="DK376" s="227"/>
      <c r="DL376" s="227"/>
      <c r="DM376" s="227"/>
      <c r="DN376" s="227"/>
      <c r="DO376" s="227"/>
      <c r="DP376" s="227"/>
      <c r="DQ376" s="227"/>
      <c r="DR376" s="227"/>
      <c r="DS376" s="227"/>
      <c r="DT376" s="227"/>
      <c r="DU376" s="227"/>
      <c r="DV376" s="227"/>
      <c r="DW376" s="227"/>
      <c r="DX376" s="227"/>
      <c r="DY376" s="227"/>
      <c r="DZ376" s="227"/>
      <c r="EA376" s="227"/>
      <c r="EB376" s="227"/>
      <c r="EC376" s="227"/>
      <c r="ED376" s="227"/>
      <c r="EE376" s="227"/>
      <c r="EF376" s="227"/>
      <c r="EG376" s="227"/>
      <c r="EH376" s="227"/>
      <c r="EI376" s="227"/>
      <c r="EJ376" s="227"/>
      <c r="EK376" s="227"/>
      <c r="EL376" s="227"/>
      <c r="EM376" s="227"/>
      <c r="EN376" s="227"/>
      <c r="EO376" s="227"/>
      <c r="EP376" s="227"/>
      <c r="EQ376" s="227"/>
      <c r="ER376" s="227"/>
      <c r="ES376" s="227"/>
      <c r="ET376" s="227"/>
      <c r="EU376" s="227"/>
      <c r="EV376" s="227"/>
      <c r="EW376" s="227"/>
      <c r="EX376" s="227"/>
      <c r="EY376" s="227"/>
      <c r="EZ376" s="227"/>
      <c r="FA376" s="227"/>
      <c r="FB376" s="227"/>
      <c r="FC376" s="227"/>
      <c r="FD376" s="227"/>
      <c r="FE376" s="227"/>
      <c r="FF376" s="227"/>
      <c r="FG376" s="227"/>
      <c r="FH376" s="227"/>
      <c r="FI376" s="227"/>
      <c r="FJ376" s="227"/>
      <c r="FK376" s="227"/>
      <c r="FL376" s="227"/>
      <c r="FM376" s="227"/>
      <c r="FN376" s="227"/>
      <c r="FO376" s="227"/>
      <c r="FP376" s="227"/>
      <c r="FQ376" s="227"/>
      <c r="FR376" s="227"/>
      <c r="FS376" s="227"/>
      <c r="FT376" s="227"/>
      <c r="FU376" s="227"/>
      <c r="FV376" s="227"/>
      <c r="FW376" s="227"/>
      <c r="FX376" s="227"/>
      <c r="FY376" s="227"/>
      <c r="FZ376" s="227"/>
      <c r="GA376" s="227"/>
      <c r="GB376" s="227"/>
      <c r="GC376" s="227"/>
      <c r="GD376" s="227"/>
      <c r="GE376" s="227"/>
      <c r="GF376" s="227"/>
      <c r="GG376" s="227"/>
      <c r="GH376" s="227"/>
      <c r="GI376" s="227"/>
      <c r="GJ376" s="227"/>
      <c r="GK376" s="227"/>
      <c r="GL376" s="227"/>
    </row>
    <row r="377" spans="1:194" s="228" customFormat="1" ht="31.5">
      <c r="A377" s="221" t="s">
        <v>151</v>
      </c>
      <c r="B377" s="223"/>
      <c r="C377" s="90">
        <v>922</v>
      </c>
      <c r="D377" s="224" t="s">
        <v>215</v>
      </c>
      <c r="E377" s="224" t="s">
        <v>210</v>
      </c>
      <c r="F377" s="170" t="s">
        <v>238</v>
      </c>
      <c r="G377" s="170" t="s">
        <v>187</v>
      </c>
      <c r="H377" s="226">
        <v>260</v>
      </c>
      <c r="I377" s="226">
        <v>0</v>
      </c>
      <c r="J377" s="113">
        <f t="shared" si="198"/>
        <v>0</v>
      </c>
      <c r="K377" s="113">
        <f t="shared" si="199"/>
        <v>-260</v>
      </c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7"/>
      <c r="AA377" s="227"/>
      <c r="AB377" s="227"/>
      <c r="AC377" s="227"/>
      <c r="AD377" s="227"/>
      <c r="AE377" s="227"/>
      <c r="AF377" s="227"/>
      <c r="AG377" s="227"/>
      <c r="AH377" s="227"/>
      <c r="AI377" s="227"/>
      <c r="AJ377" s="227"/>
      <c r="AK377" s="227"/>
      <c r="AL377" s="227"/>
      <c r="AM377" s="227"/>
      <c r="AN377" s="227"/>
      <c r="AO377" s="227"/>
      <c r="AP377" s="227"/>
      <c r="AQ377" s="227"/>
      <c r="AR377" s="227"/>
      <c r="AS377" s="227"/>
      <c r="AT377" s="227"/>
      <c r="AU377" s="227"/>
      <c r="AV377" s="227"/>
      <c r="AW377" s="227"/>
      <c r="AX377" s="227"/>
      <c r="AY377" s="227"/>
      <c r="AZ377" s="227"/>
      <c r="BA377" s="227"/>
      <c r="BB377" s="227"/>
      <c r="BC377" s="227"/>
      <c r="BD377" s="227"/>
      <c r="BE377" s="227"/>
      <c r="BF377" s="227"/>
      <c r="BG377" s="227"/>
      <c r="BH377" s="227"/>
      <c r="BI377" s="227"/>
      <c r="BJ377" s="227"/>
      <c r="BK377" s="227"/>
      <c r="BL377" s="227"/>
      <c r="BM377" s="227"/>
      <c r="BN377" s="227"/>
      <c r="BO377" s="227"/>
      <c r="BP377" s="227"/>
      <c r="BQ377" s="227"/>
      <c r="BR377" s="227"/>
      <c r="BS377" s="227"/>
      <c r="BT377" s="227"/>
      <c r="BU377" s="227"/>
      <c r="BV377" s="227"/>
      <c r="BW377" s="227"/>
      <c r="BX377" s="227"/>
      <c r="BY377" s="227"/>
      <c r="BZ377" s="227"/>
      <c r="CA377" s="227"/>
      <c r="CB377" s="227"/>
      <c r="CC377" s="227"/>
      <c r="CD377" s="227"/>
      <c r="CE377" s="227"/>
      <c r="CF377" s="227"/>
      <c r="CG377" s="227"/>
      <c r="CH377" s="227"/>
      <c r="CI377" s="227"/>
      <c r="CJ377" s="227"/>
      <c r="CK377" s="227"/>
      <c r="CL377" s="227"/>
      <c r="CM377" s="227"/>
      <c r="CN377" s="227"/>
      <c r="CO377" s="227"/>
      <c r="CP377" s="227"/>
      <c r="CQ377" s="227"/>
      <c r="CR377" s="227"/>
      <c r="CS377" s="227"/>
      <c r="CT377" s="227"/>
      <c r="CU377" s="227"/>
      <c r="CV377" s="227"/>
      <c r="CW377" s="227"/>
      <c r="CX377" s="227"/>
      <c r="CY377" s="227"/>
      <c r="CZ377" s="227"/>
      <c r="DA377" s="227"/>
      <c r="DB377" s="227"/>
      <c r="DC377" s="227"/>
      <c r="DD377" s="227"/>
      <c r="DE377" s="227"/>
      <c r="DF377" s="227"/>
      <c r="DG377" s="227"/>
      <c r="DH377" s="227"/>
      <c r="DI377" s="227"/>
      <c r="DJ377" s="227"/>
      <c r="DK377" s="227"/>
      <c r="DL377" s="227"/>
      <c r="DM377" s="227"/>
      <c r="DN377" s="227"/>
      <c r="DO377" s="227"/>
      <c r="DP377" s="227"/>
      <c r="DQ377" s="227"/>
      <c r="DR377" s="227"/>
      <c r="DS377" s="227"/>
      <c r="DT377" s="227"/>
      <c r="DU377" s="227"/>
      <c r="DV377" s="227"/>
      <c r="DW377" s="227"/>
      <c r="DX377" s="227"/>
      <c r="DY377" s="227"/>
      <c r="DZ377" s="227"/>
      <c r="EA377" s="227"/>
      <c r="EB377" s="227"/>
      <c r="EC377" s="227"/>
      <c r="ED377" s="227"/>
      <c r="EE377" s="227"/>
      <c r="EF377" s="227"/>
      <c r="EG377" s="227"/>
      <c r="EH377" s="227"/>
      <c r="EI377" s="227"/>
      <c r="EJ377" s="227"/>
      <c r="EK377" s="227"/>
      <c r="EL377" s="227"/>
      <c r="EM377" s="227"/>
      <c r="EN377" s="227"/>
      <c r="EO377" s="227"/>
      <c r="EP377" s="227"/>
      <c r="EQ377" s="227"/>
      <c r="ER377" s="227"/>
      <c r="ES377" s="227"/>
      <c r="ET377" s="227"/>
      <c r="EU377" s="227"/>
      <c r="EV377" s="227"/>
      <c r="EW377" s="227"/>
      <c r="EX377" s="227"/>
      <c r="EY377" s="227"/>
      <c r="EZ377" s="227"/>
      <c r="FA377" s="227"/>
      <c r="FB377" s="227"/>
      <c r="FC377" s="227"/>
      <c r="FD377" s="227"/>
      <c r="FE377" s="227"/>
      <c r="FF377" s="227"/>
      <c r="FG377" s="227"/>
      <c r="FH377" s="227"/>
      <c r="FI377" s="227"/>
      <c r="FJ377" s="227"/>
      <c r="FK377" s="227"/>
      <c r="FL377" s="227"/>
      <c r="FM377" s="227"/>
      <c r="FN377" s="227"/>
      <c r="FO377" s="227"/>
      <c r="FP377" s="227"/>
      <c r="FQ377" s="227"/>
      <c r="FR377" s="227"/>
      <c r="FS377" s="227"/>
      <c r="FT377" s="227"/>
      <c r="FU377" s="227"/>
      <c r="FV377" s="227"/>
      <c r="FW377" s="227"/>
      <c r="FX377" s="227"/>
      <c r="FY377" s="227"/>
      <c r="FZ377" s="227"/>
      <c r="GA377" s="227"/>
      <c r="GB377" s="227"/>
      <c r="GC377" s="227"/>
      <c r="GD377" s="227"/>
      <c r="GE377" s="227"/>
      <c r="GF377" s="227"/>
      <c r="GG377" s="227"/>
      <c r="GH377" s="227"/>
      <c r="GI377" s="227"/>
      <c r="GJ377" s="227"/>
      <c r="GK377" s="227"/>
      <c r="GL377" s="227"/>
    </row>
    <row r="378" spans="1:194" ht="130.5" hidden="1" customHeight="1">
      <c r="A378" s="76" t="s">
        <v>721</v>
      </c>
      <c r="B378" s="89"/>
      <c r="C378" s="90">
        <v>922</v>
      </c>
      <c r="D378" s="91" t="s">
        <v>215</v>
      </c>
      <c r="E378" s="91" t="s">
        <v>210</v>
      </c>
      <c r="F378" s="92" t="s">
        <v>576</v>
      </c>
      <c r="G378" s="92"/>
      <c r="H378" s="97">
        <f t="shared" ref="H378:I380" si="221">SUM(H379)</f>
        <v>0</v>
      </c>
      <c r="I378" s="97">
        <f t="shared" si="221"/>
        <v>0</v>
      </c>
      <c r="J378" s="113" t="e">
        <f t="shared" si="198"/>
        <v>#DIV/0!</v>
      </c>
      <c r="K378" s="113">
        <f t="shared" si="199"/>
        <v>0</v>
      </c>
    </row>
    <row r="379" spans="1:194" ht="31.5" hidden="1" customHeight="1">
      <c r="A379" s="75" t="s">
        <v>135</v>
      </c>
      <c r="B379" s="89"/>
      <c r="C379" s="90">
        <v>922</v>
      </c>
      <c r="D379" s="91" t="s">
        <v>215</v>
      </c>
      <c r="E379" s="91" t="s">
        <v>210</v>
      </c>
      <c r="F379" s="92" t="s">
        <v>576</v>
      </c>
      <c r="G379" s="92" t="s">
        <v>438</v>
      </c>
      <c r="H379" s="88"/>
      <c r="I379" s="88"/>
      <c r="J379" s="113" t="e">
        <f t="shared" si="198"/>
        <v>#DIV/0!</v>
      </c>
      <c r="K379" s="113">
        <f t="shared" si="199"/>
        <v>0</v>
      </c>
    </row>
    <row r="380" spans="1:194" ht="31.5" hidden="1" customHeight="1">
      <c r="A380" s="75" t="s">
        <v>593</v>
      </c>
      <c r="B380" s="89"/>
      <c r="C380" s="90">
        <v>922</v>
      </c>
      <c r="D380" s="91" t="s">
        <v>215</v>
      </c>
      <c r="E380" s="91" t="s">
        <v>210</v>
      </c>
      <c r="F380" s="92" t="s">
        <v>594</v>
      </c>
      <c r="G380" s="92"/>
      <c r="H380" s="97">
        <f t="shared" si="221"/>
        <v>0</v>
      </c>
      <c r="I380" s="97">
        <f t="shared" si="221"/>
        <v>0</v>
      </c>
      <c r="J380" s="113" t="e">
        <f t="shared" si="198"/>
        <v>#DIV/0!</v>
      </c>
      <c r="K380" s="113">
        <f t="shared" si="199"/>
        <v>0</v>
      </c>
    </row>
    <row r="381" spans="1:194" ht="31.5" hidden="1" customHeight="1">
      <c r="A381" s="75" t="s">
        <v>135</v>
      </c>
      <c r="B381" s="89"/>
      <c r="C381" s="90">
        <v>922</v>
      </c>
      <c r="D381" s="91" t="s">
        <v>215</v>
      </c>
      <c r="E381" s="91" t="s">
        <v>210</v>
      </c>
      <c r="F381" s="92" t="s">
        <v>594</v>
      </c>
      <c r="G381" s="92" t="s">
        <v>438</v>
      </c>
      <c r="H381" s="88"/>
      <c r="I381" s="88"/>
      <c r="J381" s="113" t="e">
        <f t="shared" si="198"/>
        <v>#DIV/0!</v>
      </c>
      <c r="K381" s="113">
        <f t="shared" si="199"/>
        <v>0</v>
      </c>
    </row>
    <row r="382" spans="1:194">
      <c r="A382" s="76" t="s">
        <v>195</v>
      </c>
      <c r="B382" s="89"/>
      <c r="C382" s="90">
        <v>922</v>
      </c>
      <c r="D382" s="91" t="s">
        <v>215</v>
      </c>
      <c r="E382" s="91" t="s">
        <v>211</v>
      </c>
      <c r="F382" s="92"/>
      <c r="G382" s="92"/>
      <c r="H382" s="88">
        <f t="shared" ref="H382" si="222">SUM(H383+H385+H389+H410+H414+H412+H404+H398+H400+H402+H406+H408+H396+H392+H394+H387)</f>
        <v>72744.600000000006</v>
      </c>
      <c r="I382" s="88">
        <f t="shared" ref="I382" si="223">SUM(I383+I385+I389+I410+I414+I412+I404+I398+I400+I402+I406+I408+I396+I392+I394+I387)</f>
        <v>11055</v>
      </c>
      <c r="J382" s="113">
        <f t="shared" si="198"/>
        <v>15.197004313722253</v>
      </c>
      <c r="K382" s="113">
        <f t="shared" si="199"/>
        <v>-61689.600000000006</v>
      </c>
    </row>
    <row r="383" spans="1:194" s="218" customFormat="1" ht="31.5">
      <c r="A383" s="134" t="s">
        <v>979</v>
      </c>
      <c r="B383" s="128"/>
      <c r="C383" s="129">
        <v>872</v>
      </c>
      <c r="D383" s="130" t="s">
        <v>215</v>
      </c>
      <c r="E383" s="130" t="s">
        <v>211</v>
      </c>
      <c r="F383" s="145" t="s">
        <v>312</v>
      </c>
      <c r="G383" s="145"/>
      <c r="H383" s="88">
        <f t="shared" ref="H383:I383" si="224">SUM(H384:H384)</f>
        <v>18783.5</v>
      </c>
      <c r="I383" s="88">
        <f t="shared" si="224"/>
        <v>2721.1</v>
      </c>
      <c r="J383" s="113">
        <f t="shared" si="198"/>
        <v>14.486650517741634</v>
      </c>
      <c r="K383" s="113">
        <f t="shared" si="199"/>
        <v>-16062.4</v>
      </c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</row>
    <row r="384" spans="1:194" s="218" customFormat="1" ht="31.5">
      <c r="A384" s="76" t="s">
        <v>151</v>
      </c>
      <c r="B384" s="128"/>
      <c r="C384" s="129">
        <v>872</v>
      </c>
      <c r="D384" s="130" t="s">
        <v>215</v>
      </c>
      <c r="E384" s="130" t="s">
        <v>211</v>
      </c>
      <c r="F384" s="145" t="s">
        <v>312</v>
      </c>
      <c r="G384" s="91" t="s">
        <v>187</v>
      </c>
      <c r="H384" s="88">
        <v>18783.5</v>
      </c>
      <c r="I384" s="88">
        <v>2721.1</v>
      </c>
      <c r="J384" s="113">
        <f t="shared" si="198"/>
        <v>14.486650517741634</v>
      </c>
      <c r="K384" s="113">
        <f t="shared" si="199"/>
        <v>-16062.4</v>
      </c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</row>
    <row r="385" spans="1:194" s="239" customFormat="1" ht="31.5">
      <c r="A385" s="240" t="s">
        <v>980</v>
      </c>
      <c r="B385" s="247"/>
      <c r="C385" s="234">
        <v>922</v>
      </c>
      <c r="D385" s="235" t="s">
        <v>215</v>
      </c>
      <c r="E385" s="235" t="s">
        <v>211</v>
      </c>
      <c r="F385" s="236" t="s">
        <v>136</v>
      </c>
      <c r="G385" s="236"/>
      <c r="H385" s="237">
        <f t="shared" ref="H385:I385" si="225">SUM(H386)</f>
        <v>3566.1</v>
      </c>
      <c r="I385" s="237">
        <f t="shared" si="225"/>
        <v>726.2</v>
      </c>
      <c r="J385" s="113">
        <f t="shared" si="198"/>
        <v>20.363983062729591</v>
      </c>
      <c r="K385" s="113">
        <f t="shared" si="199"/>
        <v>-2839.8999999999996</v>
      </c>
      <c r="L385" s="238"/>
      <c r="M385" s="238"/>
      <c r="N385" s="238"/>
      <c r="O385" s="238"/>
      <c r="P385" s="238"/>
      <c r="Q385" s="238"/>
      <c r="R385" s="238"/>
      <c r="S385" s="238"/>
      <c r="T385" s="238"/>
      <c r="U385" s="238"/>
      <c r="V385" s="238"/>
      <c r="W385" s="238"/>
      <c r="X385" s="238"/>
      <c r="Y385" s="238"/>
      <c r="Z385" s="238"/>
      <c r="AA385" s="238"/>
      <c r="AB385" s="238"/>
      <c r="AC385" s="238"/>
      <c r="AD385" s="238"/>
      <c r="AE385" s="238"/>
      <c r="AF385" s="238"/>
      <c r="AG385" s="238"/>
      <c r="AH385" s="238"/>
      <c r="AI385" s="238"/>
      <c r="AJ385" s="238"/>
      <c r="AK385" s="238"/>
      <c r="AL385" s="238"/>
      <c r="AM385" s="238"/>
      <c r="AN385" s="238"/>
      <c r="AO385" s="238"/>
      <c r="AP385" s="238"/>
      <c r="AQ385" s="238"/>
      <c r="AR385" s="238"/>
      <c r="AS385" s="238"/>
      <c r="AT385" s="238"/>
      <c r="AU385" s="238"/>
      <c r="AV385" s="238"/>
      <c r="AW385" s="238"/>
      <c r="AX385" s="238"/>
      <c r="AY385" s="238"/>
      <c r="AZ385" s="238"/>
      <c r="BA385" s="238"/>
      <c r="BB385" s="238"/>
      <c r="BC385" s="238"/>
      <c r="BD385" s="238"/>
      <c r="BE385" s="238"/>
      <c r="BF385" s="238"/>
      <c r="BG385" s="238"/>
      <c r="BH385" s="238"/>
      <c r="BI385" s="238"/>
      <c r="BJ385" s="238"/>
      <c r="BK385" s="238"/>
      <c r="BL385" s="238"/>
      <c r="BM385" s="238"/>
      <c r="BN385" s="238"/>
      <c r="BO385" s="238"/>
      <c r="BP385" s="238"/>
      <c r="BQ385" s="238"/>
      <c r="BR385" s="238"/>
      <c r="BS385" s="238"/>
      <c r="BT385" s="238"/>
      <c r="BU385" s="238"/>
      <c r="BV385" s="238"/>
      <c r="BW385" s="238"/>
      <c r="BX385" s="238"/>
      <c r="BY385" s="238"/>
      <c r="BZ385" s="238"/>
      <c r="CA385" s="238"/>
      <c r="CB385" s="238"/>
      <c r="CC385" s="238"/>
      <c r="CD385" s="238"/>
      <c r="CE385" s="238"/>
      <c r="CF385" s="238"/>
      <c r="CG385" s="238"/>
      <c r="CH385" s="238"/>
      <c r="CI385" s="238"/>
      <c r="CJ385" s="238"/>
      <c r="CK385" s="238"/>
      <c r="CL385" s="238"/>
      <c r="CM385" s="238"/>
      <c r="CN385" s="238"/>
      <c r="CO385" s="238"/>
      <c r="CP385" s="238"/>
      <c r="CQ385" s="238"/>
      <c r="CR385" s="238"/>
      <c r="CS385" s="238"/>
      <c r="CT385" s="238"/>
      <c r="CU385" s="238"/>
      <c r="CV385" s="238"/>
      <c r="CW385" s="238"/>
      <c r="CX385" s="238"/>
      <c r="CY385" s="238"/>
      <c r="CZ385" s="238"/>
      <c r="DA385" s="238"/>
      <c r="DB385" s="238"/>
      <c r="DC385" s="238"/>
      <c r="DD385" s="238"/>
      <c r="DE385" s="238"/>
      <c r="DF385" s="238"/>
      <c r="DG385" s="238"/>
      <c r="DH385" s="238"/>
      <c r="DI385" s="238"/>
      <c r="DJ385" s="238"/>
      <c r="DK385" s="238"/>
      <c r="DL385" s="238"/>
      <c r="DM385" s="238"/>
      <c r="DN385" s="238"/>
      <c r="DO385" s="238"/>
      <c r="DP385" s="238"/>
      <c r="DQ385" s="238"/>
      <c r="DR385" s="238"/>
      <c r="DS385" s="238"/>
      <c r="DT385" s="238"/>
      <c r="DU385" s="238"/>
      <c r="DV385" s="238"/>
      <c r="DW385" s="238"/>
      <c r="DX385" s="238"/>
      <c r="DY385" s="238"/>
      <c r="DZ385" s="238"/>
      <c r="EA385" s="238"/>
      <c r="EB385" s="238"/>
      <c r="EC385" s="238"/>
      <c r="ED385" s="238"/>
      <c r="EE385" s="238"/>
      <c r="EF385" s="238"/>
      <c r="EG385" s="238"/>
      <c r="EH385" s="238"/>
      <c r="EI385" s="238"/>
      <c r="EJ385" s="238"/>
      <c r="EK385" s="238"/>
      <c r="EL385" s="238"/>
      <c r="EM385" s="238"/>
      <c r="EN385" s="238"/>
      <c r="EO385" s="238"/>
      <c r="EP385" s="238"/>
      <c r="EQ385" s="238"/>
      <c r="ER385" s="238"/>
      <c r="ES385" s="238"/>
      <c r="ET385" s="238"/>
      <c r="EU385" s="238"/>
      <c r="EV385" s="238"/>
      <c r="EW385" s="238"/>
      <c r="EX385" s="238"/>
      <c r="EY385" s="238"/>
      <c r="EZ385" s="238"/>
      <c r="FA385" s="238"/>
      <c r="FB385" s="238"/>
      <c r="FC385" s="238"/>
      <c r="FD385" s="238"/>
      <c r="FE385" s="238"/>
      <c r="FF385" s="238"/>
      <c r="FG385" s="238"/>
      <c r="FH385" s="238"/>
      <c r="FI385" s="238"/>
      <c r="FJ385" s="238"/>
      <c r="FK385" s="238"/>
      <c r="FL385" s="238"/>
      <c r="FM385" s="238"/>
      <c r="FN385" s="238"/>
      <c r="FO385" s="238"/>
      <c r="FP385" s="238"/>
      <c r="FQ385" s="238"/>
      <c r="FR385" s="238"/>
      <c r="FS385" s="238"/>
      <c r="FT385" s="238"/>
      <c r="FU385" s="238"/>
      <c r="FV385" s="238"/>
      <c r="FW385" s="238"/>
      <c r="FX385" s="238"/>
      <c r="FY385" s="238"/>
      <c r="FZ385" s="238"/>
      <c r="GA385" s="238"/>
      <c r="GB385" s="238"/>
      <c r="GC385" s="238"/>
      <c r="GD385" s="238"/>
      <c r="GE385" s="238"/>
      <c r="GF385" s="238"/>
      <c r="GG385" s="238"/>
      <c r="GH385" s="238"/>
      <c r="GI385" s="238"/>
      <c r="GJ385" s="238"/>
      <c r="GK385" s="238"/>
      <c r="GL385" s="238"/>
    </row>
    <row r="386" spans="1:194" s="239" customFormat="1" ht="31.5">
      <c r="A386" s="240" t="s">
        <v>151</v>
      </c>
      <c r="B386" s="242"/>
      <c r="C386" s="234">
        <v>922</v>
      </c>
      <c r="D386" s="235" t="s">
        <v>215</v>
      </c>
      <c r="E386" s="235" t="s">
        <v>211</v>
      </c>
      <c r="F386" s="236" t="s">
        <v>136</v>
      </c>
      <c r="G386" s="236" t="s">
        <v>187</v>
      </c>
      <c r="H386" s="237">
        <v>3566.1</v>
      </c>
      <c r="I386" s="237">
        <v>726.2</v>
      </c>
      <c r="J386" s="113">
        <f t="shared" si="198"/>
        <v>20.363983062729591</v>
      </c>
      <c r="K386" s="113">
        <f t="shared" si="199"/>
        <v>-2839.8999999999996</v>
      </c>
      <c r="L386" s="238"/>
      <c r="M386" s="238"/>
      <c r="N386" s="238"/>
      <c r="O386" s="238"/>
      <c r="P386" s="238"/>
      <c r="Q386" s="238"/>
      <c r="R386" s="238"/>
      <c r="S386" s="238"/>
      <c r="T386" s="238"/>
      <c r="U386" s="238"/>
      <c r="V386" s="238"/>
      <c r="W386" s="238"/>
      <c r="X386" s="238"/>
      <c r="Y386" s="238"/>
      <c r="Z386" s="238"/>
      <c r="AA386" s="238"/>
      <c r="AB386" s="238"/>
      <c r="AC386" s="238"/>
      <c r="AD386" s="238"/>
      <c r="AE386" s="238"/>
      <c r="AF386" s="238"/>
      <c r="AG386" s="238"/>
      <c r="AH386" s="238"/>
      <c r="AI386" s="238"/>
      <c r="AJ386" s="238"/>
      <c r="AK386" s="238"/>
      <c r="AL386" s="238"/>
      <c r="AM386" s="238"/>
      <c r="AN386" s="238"/>
      <c r="AO386" s="238"/>
      <c r="AP386" s="238"/>
      <c r="AQ386" s="238"/>
      <c r="AR386" s="238"/>
      <c r="AS386" s="238"/>
      <c r="AT386" s="238"/>
      <c r="AU386" s="238"/>
      <c r="AV386" s="238"/>
      <c r="AW386" s="238"/>
      <c r="AX386" s="238"/>
      <c r="AY386" s="238"/>
      <c r="AZ386" s="238"/>
      <c r="BA386" s="238"/>
      <c r="BB386" s="238"/>
      <c r="BC386" s="238"/>
      <c r="BD386" s="238"/>
      <c r="BE386" s="238"/>
      <c r="BF386" s="238"/>
      <c r="BG386" s="238"/>
      <c r="BH386" s="238"/>
      <c r="BI386" s="238"/>
      <c r="BJ386" s="238"/>
      <c r="BK386" s="238"/>
      <c r="BL386" s="238"/>
      <c r="BM386" s="238"/>
      <c r="BN386" s="238"/>
      <c r="BO386" s="238"/>
      <c r="BP386" s="238"/>
      <c r="BQ386" s="238"/>
      <c r="BR386" s="238"/>
      <c r="BS386" s="238"/>
      <c r="BT386" s="238"/>
      <c r="BU386" s="238"/>
      <c r="BV386" s="238"/>
      <c r="BW386" s="238"/>
      <c r="BX386" s="238"/>
      <c r="BY386" s="238"/>
      <c r="BZ386" s="238"/>
      <c r="CA386" s="238"/>
      <c r="CB386" s="238"/>
      <c r="CC386" s="238"/>
      <c r="CD386" s="238"/>
      <c r="CE386" s="238"/>
      <c r="CF386" s="238"/>
      <c r="CG386" s="238"/>
      <c r="CH386" s="238"/>
      <c r="CI386" s="238"/>
      <c r="CJ386" s="238"/>
      <c r="CK386" s="238"/>
      <c r="CL386" s="238"/>
      <c r="CM386" s="238"/>
      <c r="CN386" s="238"/>
      <c r="CO386" s="238"/>
      <c r="CP386" s="238"/>
      <c r="CQ386" s="238"/>
      <c r="CR386" s="238"/>
      <c r="CS386" s="238"/>
      <c r="CT386" s="238"/>
      <c r="CU386" s="238"/>
      <c r="CV386" s="238"/>
      <c r="CW386" s="238"/>
      <c r="CX386" s="238"/>
      <c r="CY386" s="238"/>
      <c r="CZ386" s="238"/>
      <c r="DA386" s="238"/>
      <c r="DB386" s="238"/>
      <c r="DC386" s="238"/>
      <c r="DD386" s="238"/>
      <c r="DE386" s="238"/>
      <c r="DF386" s="238"/>
      <c r="DG386" s="238"/>
      <c r="DH386" s="238"/>
      <c r="DI386" s="238"/>
      <c r="DJ386" s="238"/>
      <c r="DK386" s="238"/>
      <c r="DL386" s="238"/>
      <c r="DM386" s="238"/>
      <c r="DN386" s="238"/>
      <c r="DO386" s="238"/>
      <c r="DP386" s="238"/>
      <c r="DQ386" s="238"/>
      <c r="DR386" s="238"/>
      <c r="DS386" s="238"/>
      <c r="DT386" s="238"/>
      <c r="DU386" s="238"/>
      <c r="DV386" s="238"/>
      <c r="DW386" s="238"/>
      <c r="DX386" s="238"/>
      <c r="DY386" s="238"/>
      <c r="DZ386" s="238"/>
      <c r="EA386" s="238"/>
      <c r="EB386" s="238"/>
      <c r="EC386" s="238"/>
      <c r="ED386" s="238"/>
      <c r="EE386" s="238"/>
      <c r="EF386" s="238"/>
      <c r="EG386" s="238"/>
      <c r="EH386" s="238"/>
      <c r="EI386" s="238"/>
      <c r="EJ386" s="238"/>
      <c r="EK386" s="238"/>
      <c r="EL386" s="238"/>
      <c r="EM386" s="238"/>
      <c r="EN386" s="238"/>
      <c r="EO386" s="238"/>
      <c r="EP386" s="238"/>
      <c r="EQ386" s="238"/>
      <c r="ER386" s="238"/>
      <c r="ES386" s="238"/>
      <c r="ET386" s="238"/>
      <c r="EU386" s="238"/>
      <c r="EV386" s="238"/>
      <c r="EW386" s="238"/>
      <c r="EX386" s="238"/>
      <c r="EY386" s="238"/>
      <c r="EZ386" s="238"/>
      <c r="FA386" s="238"/>
      <c r="FB386" s="238"/>
      <c r="FC386" s="238"/>
      <c r="FD386" s="238"/>
      <c r="FE386" s="238"/>
      <c r="FF386" s="238"/>
      <c r="FG386" s="238"/>
      <c r="FH386" s="238"/>
      <c r="FI386" s="238"/>
      <c r="FJ386" s="238"/>
      <c r="FK386" s="238"/>
      <c r="FL386" s="238"/>
      <c r="FM386" s="238"/>
      <c r="FN386" s="238"/>
      <c r="FO386" s="238"/>
      <c r="FP386" s="238"/>
      <c r="FQ386" s="238"/>
      <c r="FR386" s="238"/>
      <c r="FS386" s="238"/>
      <c r="FT386" s="238"/>
      <c r="FU386" s="238"/>
      <c r="FV386" s="238"/>
      <c r="FW386" s="238"/>
      <c r="FX386" s="238"/>
      <c r="FY386" s="238"/>
      <c r="FZ386" s="238"/>
      <c r="GA386" s="238"/>
      <c r="GB386" s="238"/>
      <c r="GC386" s="238"/>
      <c r="GD386" s="238"/>
      <c r="GE386" s="238"/>
      <c r="GF386" s="238"/>
      <c r="GG386" s="238"/>
      <c r="GH386" s="238"/>
      <c r="GI386" s="238"/>
      <c r="GJ386" s="238"/>
      <c r="GK386" s="238"/>
      <c r="GL386" s="238"/>
    </row>
    <row r="387" spans="1:194" s="228" customFormat="1" ht="63">
      <c r="A387" s="221" t="s">
        <v>915</v>
      </c>
      <c r="B387" s="249"/>
      <c r="C387" s="250">
        <v>922</v>
      </c>
      <c r="D387" s="224" t="s">
        <v>215</v>
      </c>
      <c r="E387" s="224" t="s">
        <v>211</v>
      </c>
      <c r="F387" s="170" t="s">
        <v>916</v>
      </c>
      <c r="G387" s="170"/>
      <c r="H387" s="226">
        <f t="shared" ref="H387:I387" si="226">SUM(H388)</f>
        <v>918.2</v>
      </c>
      <c r="I387" s="226">
        <f t="shared" si="226"/>
        <v>103.2</v>
      </c>
      <c r="J387" s="113">
        <f t="shared" si="198"/>
        <v>11.239381398388151</v>
      </c>
      <c r="K387" s="113">
        <f t="shared" si="199"/>
        <v>-815</v>
      </c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7"/>
      <c r="AA387" s="227"/>
      <c r="AB387" s="227"/>
      <c r="AC387" s="227"/>
      <c r="AD387" s="227"/>
      <c r="AE387" s="227"/>
      <c r="AF387" s="227"/>
      <c r="AG387" s="227"/>
      <c r="AH387" s="227"/>
      <c r="AI387" s="227"/>
      <c r="AJ387" s="227"/>
      <c r="AK387" s="227"/>
      <c r="AL387" s="227"/>
      <c r="AM387" s="227"/>
      <c r="AN387" s="227"/>
      <c r="AO387" s="227"/>
      <c r="AP387" s="227"/>
      <c r="AQ387" s="227"/>
      <c r="AR387" s="227"/>
      <c r="AS387" s="227"/>
      <c r="AT387" s="227"/>
      <c r="AU387" s="227"/>
      <c r="AV387" s="227"/>
      <c r="AW387" s="227"/>
      <c r="AX387" s="227"/>
      <c r="AY387" s="227"/>
      <c r="AZ387" s="227"/>
      <c r="BA387" s="227"/>
      <c r="BB387" s="227"/>
      <c r="BC387" s="227"/>
      <c r="BD387" s="227"/>
      <c r="BE387" s="227"/>
      <c r="BF387" s="227"/>
      <c r="BG387" s="227"/>
      <c r="BH387" s="227"/>
      <c r="BI387" s="227"/>
      <c r="BJ387" s="227"/>
      <c r="BK387" s="227"/>
      <c r="BL387" s="227"/>
      <c r="BM387" s="227"/>
      <c r="BN387" s="227"/>
      <c r="BO387" s="227"/>
      <c r="BP387" s="227"/>
      <c r="BQ387" s="227"/>
      <c r="BR387" s="227"/>
      <c r="BS387" s="227"/>
      <c r="BT387" s="227"/>
      <c r="BU387" s="227"/>
      <c r="BV387" s="227"/>
      <c r="BW387" s="227"/>
      <c r="BX387" s="227"/>
      <c r="BY387" s="227"/>
      <c r="BZ387" s="227"/>
      <c r="CA387" s="227"/>
      <c r="CB387" s="227"/>
      <c r="CC387" s="227"/>
      <c r="CD387" s="227"/>
      <c r="CE387" s="227"/>
      <c r="CF387" s="227"/>
      <c r="CG387" s="227"/>
      <c r="CH387" s="227"/>
      <c r="CI387" s="227"/>
      <c r="CJ387" s="227"/>
      <c r="CK387" s="227"/>
      <c r="CL387" s="227"/>
      <c r="CM387" s="227"/>
      <c r="CN387" s="227"/>
      <c r="CO387" s="227"/>
      <c r="CP387" s="227"/>
      <c r="CQ387" s="227"/>
      <c r="CR387" s="227"/>
      <c r="CS387" s="227"/>
      <c r="CT387" s="227"/>
      <c r="CU387" s="227"/>
      <c r="CV387" s="227"/>
      <c r="CW387" s="227"/>
      <c r="CX387" s="227"/>
      <c r="CY387" s="227"/>
      <c r="CZ387" s="227"/>
      <c r="DA387" s="227"/>
      <c r="DB387" s="227"/>
      <c r="DC387" s="227"/>
      <c r="DD387" s="227"/>
      <c r="DE387" s="227"/>
      <c r="DF387" s="227"/>
      <c r="DG387" s="227"/>
      <c r="DH387" s="227"/>
      <c r="DI387" s="227"/>
      <c r="DJ387" s="227"/>
      <c r="DK387" s="227"/>
      <c r="DL387" s="227"/>
      <c r="DM387" s="227"/>
      <c r="DN387" s="227"/>
      <c r="DO387" s="227"/>
      <c r="DP387" s="227"/>
      <c r="DQ387" s="227"/>
      <c r="DR387" s="227"/>
      <c r="DS387" s="227"/>
      <c r="DT387" s="227"/>
      <c r="DU387" s="227"/>
      <c r="DV387" s="227"/>
      <c r="DW387" s="227"/>
      <c r="DX387" s="227"/>
      <c r="DY387" s="227"/>
      <c r="DZ387" s="227"/>
      <c r="EA387" s="227"/>
      <c r="EB387" s="227"/>
      <c r="EC387" s="227"/>
      <c r="ED387" s="227"/>
      <c r="EE387" s="227"/>
      <c r="EF387" s="227"/>
      <c r="EG387" s="227"/>
      <c r="EH387" s="227"/>
      <c r="EI387" s="227"/>
      <c r="EJ387" s="227"/>
      <c r="EK387" s="227"/>
      <c r="EL387" s="227"/>
      <c r="EM387" s="227"/>
      <c r="EN387" s="227"/>
      <c r="EO387" s="227"/>
      <c r="EP387" s="227"/>
      <c r="EQ387" s="227"/>
      <c r="ER387" s="227"/>
      <c r="ES387" s="227"/>
      <c r="ET387" s="227"/>
      <c r="EU387" s="227"/>
      <c r="EV387" s="227"/>
      <c r="EW387" s="227"/>
      <c r="EX387" s="227"/>
      <c r="EY387" s="227"/>
      <c r="EZ387" s="227"/>
      <c r="FA387" s="227"/>
      <c r="FB387" s="227"/>
      <c r="FC387" s="227"/>
      <c r="FD387" s="227"/>
      <c r="FE387" s="227"/>
      <c r="FF387" s="227"/>
      <c r="FG387" s="227"/>
      <c r="FH387" s="227"/>
      <c r="FI387" s="227"/>
      <c r="FJ387" s="227"/>
      <c r="FK387" s="227"/>
      <c r="FL387" s="227"/>
      <c r="FM387" s="227"/>
      <c r="FN387" s="227"/>
      <c r="FO387" s="227"/>
      <c r="FP387" s="227"/>
      <c r="FQ387" s="227"/>
      <c r="FR387" s="227"/>
      <c r="FS387" s="227"/>
      <c r="FT387" s="227"/>
      <c r="FU387" s="227"/>
      <c r="FV387" s="227"/>
      <c r="FW387" s="227"/>
      <c r="FX387" s="227"/>
      <c r="FY387" s="227"/>
      <c r="FZ387" s="227"/>
      <c r="GA387" s="227"/>
      <c r="GB387" s="227"/>
      <c r="GC387" s="227"/>
      <c r="GD387" s="227"/>
      <c r="GE387" s="227"/>
      <c r="GF387" s="227"/>
      <c r="GG387" s="227"/>
      <c r="GH387" s="227"/>
      <c r="GI387" s="227"/>
      <c r="GJ387" s="227"/>
      <c r="GK387" s="227"/>
      <c r="GL387" s="227"/>
    </row>
    <row r="388" spans="1:194" s="228" customFormat="1" ht="31.5">
      <c r="A388" s="221" t="s">
        <v>151</v>
      </c>
      <c r="B388" s="251"/>
      <c r="C388" s="250">
        <v>922</v>
      </c>
      <c r="D388" s="224" t="s">
        <v>215</v>
      </c>
      <c r="E388" s="224" t="s">
        <v>211</v>
      </c>
      <c r="F388" s="170" t="s">
        <v>916</v>
      </c>
      <c r="G388" s="170" t="s">
        <v>187</v>
      </c>
      <c r="H388" s="226">
        <v>918.2</v>
      </c>
      <c r="I388" s="226">
        <v>103.2</v>
      </c>
      <c r="J388" s="113">
        <f t="shared" si="198"/>
        <v>11.239381398388151</v>
      </c>
      <c r="K388" s="113">
        <f t="shared" si="199"/>
        <v>-815</v>
      </c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7"/>
      <c r="AA388" s="227"/>
      <c r="AB388" s="227"/>
      <c r="AC388" s="227"/>
      <c r="AD388" s="227"/>
      <c r="AE388" s="227"/>
      <c r="AF388" s="227"/>
      <c r="AG388" s="227"/>
      <c r="AH388" s="227"/>
      <c r="AI388" s="227"/>
      <c r="AJ388" s="227"/>
      <c r="AK388" s="227"/>
      <c r="AL388" s="227"/>
      <c r="AM388" s="227"/>
      <c r="AN388" s="227"/>
      <c r="AO388" s="227"/>
      <c r="AP388" s="227"/>
      <c r="AQ388" s="227"/>
      <c r="AR388" s="227"/>
      <c r="AS388" s="227"/>
      <c r="AT388" s="227"/>
      <c r="AU388" s="227"/>
      <c r="AV388" s="227"/>
      <c r="AW388" s="227"/>
      <c r="AX388" s="227"/>
      <c r="AY388" s="227"/>
      <c r="AZ388" s="227"/>
      <c r="BA388" s="227"/>
      <c r="BB388" s="227"/>
      <c r="BC388" s="227"/>
      <c r="BD388" s="227"/>
      <c r="BE388" s="227"/>
      <c r="BF388" s="227"/>
      <c r="BG388" s="227"/>
      <c r="BH388" s="227"/>
      <c r="BI388" s="227"/>
      <c r="BJ388" s="227"/>
      <c r="BK388" s="227"/>
      <c r="BL388" s="227"/>
      <c r="BM388" s="227"/>
      <c r="BN388" s="227"/>
      <c r="BO388" s="227"/>
      <c r="BP388" s="227"/>
      <c r="BQ388" s="227"/>
      <c r="BR388" s="227"/>
      <c r="BS388" s="227"/>
      <c r="BT388" s="227"/>
      <c r="BU388" s="227"/>
      <c r="BV388" s="227"/>
      <c r="BW388" s="227"/>
      <c r="BX388" s="227"/>
      <c r="BY388" s="227"/>
      <c r="BZ388" s="227"/>
      <c r="CA388" s="227"/>
      <c r="CB388" s="227"/>
      <c r="CC388" s="227"/>
      <c r="CD388" s="227"/>
      <c r="CE388" s="227"/>
      <c r="CF388" s="227"/>
      <c r="CG388" s="227"/>
      <c r="CH388" s="227"/>
      <c r="CI388" s="227"/>
      <c r="CJ388" s="227"/>
      <c r="CK388" s="227"/>
      <c r="CL388" s="227"/>
      <c r="CM388" s="227"/>
      <c r="CN388" s="227"/>
      <c r="CO388" s="227"/>
      <c r="CP388" s="227"/>
      <c r="CQ388" s="227"/>
      <c r="CR388" s="227"/>
      <c r="CS388" s="227"/>
      <c r="CT388" s="227"/>
      <c r="CU388" s="227"/>
      <c r="CV388" s="227"/>
      <c r="CW388" s="227"/>
      <c r="CX388" s="227"/>
      <c r="CY388" s="227"/>
      <c r="CZ388" s="227"/>
      <c r="DA388" s="227"/>
      <c r="DB388" s="227"/>
      <c r="DC388" s="227"/>
      <c r="DD388" s="227"/>
      <c r="DE388" s="227"/>
      <c r="DF388" s="227"/>
      <c r="DG388" s="227"/>
      <c r="DH388" s="227"/>
      <c r="DI388" s="227"/>
      <c r="DJ388" s="227"/>
      <c r="DK388" s="227"/>
      <c r="DL388" s="227"/>
      <c r="DM388" s="227"/>
      <c r="DN388" s="227"/>
      <c r="DO388" s="227"/>
      <c r="DP388" s="227"/>
      <c r="DQ388" s="227"/>
      <c r="DR388" s="227"/>
      <c r="DS388" s="227"/>
      <c r="DT388" s="227"/>
      <c r="DU388" s="227"/>
      <c r="DV388" s="227"/>
      <c r="DW388" s="227"/>
      <c r="DX388" s="227"/>
      <c r="DY388" s="227"/>
      <c r="DZ388" s="227"/>
      <c r="EA388" s="227"/>
      <c r="EB388" s="227"/>
      <c r="EC388" s="227"/>
      <c r="ED388" s="227"/>
      <c r="EE388" s="227"/>
      <c r="EF388" s="227"/>
      <c r="EG388" s="227"/>
      <c r="EH388" s="227"/>
      <c r="EI388" s="227"/>
      <c r="EJ388" s="227"/>
      <c r="EK388" s="227"/>
      <c r="EL388" s="227"/>
      <c r="EM388" s="227"/>
      <c r="EN388" s="227"/>
      <c r="EO388" s="227"/>
      <c r="EP388" s="227"/>
      <c r="EQ388" s="227"/>
      <c r="ER388" s="227"/>
      <c r="ES388" s="227"/>
      <c r="ET388" s="227"/>
      <c r="EU388" s="227"/>
      <c r="EV388" s="227"/>
      <c r="EW388" s="227"/>
      <c r="EX388" s="227"/>
      <c r="EY388" s="227"/>
      <c r="EZ388" s="227"/>
      <c r="FA388" s="227"/>
      <c r="FB388" s="227"/>
      <c r="FC388" s="227"/>
      <c r="FD388" s="227"/>
      <c r="FE388" s="227"/>
      <c r="FF388" s="227"/>
      <c r="FG388" s="227"/>
      <c r="FH388" s="227"/>
      <c r="FI388" s="227"/>
      <c r="FJ388" s="227"/>
      <c r="FK388" s="227"/>
      <c r="FL388" s="227"/>
      <c r="FM388" s="227"/>
      <c r="FN388" s="227"/>
      <c r="FO388" s="227"/>
      <c r="FP388" s="227"/>
      <c r="FQ388" s="227"/>
      <c r="FR388" s="227"/>
      <c r="FS388" s="227"/>
      <c r="FT388" s="227"/>
      <c r="FU388" s="227"/>
      <c r="FV388" s="227"/>
      <c r="FW388" s="227"/>
      <c r="FX388" s="227"/>
      <c r="FY388" s="227"/>
      <c r="FZ388" s="227"/>
      <c r="GA388" s="227"/>
      <c r="GB388" s="227"/>
      <c r="GC388" s="227"/>
      <c r="GD388" s="227"/>
      <c r="GE388" s="227"/>
      <c r="GF388" s="227"/>
      <c r="GG388" s="227"/>
      <c r="GH388" s="227"/>
      <c r="GI388" s="227"/>
      <c r="GJ388" s="227"/>
      <c r="GK388" s="227"/>
      <c r="GL388" s="227"/>
    </row>
    <row r="389" spans="1:194" ht="110.25">
      <c r="A389" s="76" t="s">
        <v>982</v>
      </c>
      <c r="B389" s="89"/>
      <c r="C389" s="129">
        <v>922</v>
      </c>
      <c r="D389" s="130" t="s">
        <v>215</v>
      </c>
      <c r="E389" s="130" t="s">
        <v>211</v>
      </c>
      <c r="F389" s="91" t="s">
        <v>138</v>
      </c>
      <c r="G389" s="91"/>
      <c r="H389" s="88">
        <f>SUM(H390:H391)</f>
        <v>37605.199999999997</v>
      </c>
      <c r="I389" s="88">
        <f>SUM(I390:I391)</f>
        <v>4690.2</v>
      </c>
      <c r="J389" s="113">
        <f t="shared" si="198"/>
        <v>12.472211289927989</v>
      </c>
      <c r="K389" s="113">
        <f t="shared" si="199"/>
        <v>-32915</v>
      </c>
    </row>
    <row r="390" spans="1:194" s="218" customFormat="1">
      <c r="A390" s="75" t="s">
        <v>135</v>
      </c>
      <c r="B390" s="89"/>
      <c r="C390" s="129">
        <v>922</v>
      </c>
      <c r="D390" s="130" t="s">
        <v>215</v>
      </c>
      <c r="E390" s="130" t="s">
        <v>211</v>
      </c>
      <c r="F390" s="91" t="s">
        <v>138</v>
      </c>
      <c r="G390" s="91" t="s">
        <v>438</v>
      </c>
      <c r="H390" s="88">
        <v>1355</v>
      </c>
      <c r="I390" s="88">
        <v>0</v>
      </c>
      <c r="J390" s="113">
        <f t="shared" si="198"/>
        <v>0</v>
      </c>
      <c r="K390" s="113">
        <f t="shared" si="199"/>
        <v>-1355</v>
      </c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</row>
    <row r="391" spans="1:194" ht="31.5">
      <c r="A391" s="240" t="s">
        <v>151</v>
      </c>
      <c r="B391" s="89"/>
      <c r="C391" s="129">
        <v>922</v>
      </c>
      <c r="D391" s="130" t="s">
        <v>215</v>
      </c>
      <c r="E391" s="130" t="s">
        <v>211</v>
      </c>
      <c r="F391" s="91" t="s">
        <v>138</v>
      </c>
      <c r="G391" s="91" t="s">
        <v>187</v>
      </c>
      <c r="H391" s="88">
        <v>36250.199999999997</v>
      </c>
      <c r="I391" s="88">
        <v>4690.2</v>
      </c>
      <c r="J391" s="113">
        <f t="shared" si="198"/>
        <v>12.938411374282074</v>
      </c>
      <c r="K391" s="113">
        <f t="shared" si="199"/>
        <v>-31559.999999999996</v>
      </c>
    </row>
    <row r="392" spans="1:194" s="248" customFormat="1" ht="94.5">
      <c r="A392" s="240" t="s">
        <v>1050</v>
      </c>
      <c r="B392" s="89"/>
      <c r="C392" s="129">
        <v>922</v>
      </c>
      <c r="D392" s="130" t="s">
        <v>215</v>
      </c>
      <c r="E392" s="130" t="s">
        <v>211</v>
      </c>
      <c r="F392" s="91" t="s">
        <v>1051</v>
      </c>
      <c r="G392" s="91"/>
      <c r="H392" s="88">
        <f t="shared" ref="H392:I392" si="227">SUM(H393)</f>
        <v>33</v>
      </c>
      <c r="I392" s="88">
        <f t="shared" si="227"/>
        <v>0</v>
      </c>
      <c r="J392" s="113">
        <f t="shared" si="198"/>
        <v>0</v>
      </c>
      <c r="K392" s="113">
        <f t="shared" si="199"/>
        <v>-33</v>
      </c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</row>
    <row r="393" spans="1:194" s="248" customFormat="1" ht="31.5">
      <c r="A393" s="240" t="s">
        <v>151</v>
      </c>
      <c r="B393" s="89"/>
      <c r="C393" s="129">
        <v>922</v>
      </c>
      <c r="D393" s="130" t="s">
        <v>215</v>
      </c>
      <c r="E393" s="130" t="s">
        <v>211</v>
      </c>
      <c r="F393" s="91" t="s">
        <v>1051</v>
      </c>
      <c r="G393" s="91" t="s">
        <v>187</v>
      </c>
      <c r="H393" s="88">
        <v>33</v>
      </c>
      <c r="I393" s="88">
        <v>0</v>
      </c>
      <c r="J393" s="113">
        <f t="shared" si="198"/>
        <v>0</v>
      </c>
      <c r="K393" s="113">
        <f t="shared" si="199"/>
        <v>-33</v>
      </c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</row>
    <row r="394" spans="1:194" s="248" customFormat="1" ht="110.25">
      <c r="A394" s="76" t="s">
        <v>1052</v>
      </c>
      <c r="B394" s="89"/>
      <c r="C394" s="129">
        <v>922</v>
      </c>
      <c r="D394" s="130" t="s">
        <v>215</v>
      </c>
      <c r="E394" s="130" t="s">
        <v>211</v>
      </c>
      <c r="F394" s="91" t="s">
        <v>1053</v>
      </c>
      <c r="G394" s="91"/>
      <c r="H394" s="88">
        <f t="shared" ref="H394:I394" si="228">SUM(H395)</f>
        <v>0.7</v>
      </c>
      <c r="I394" s="88">
        <f t="shared" si="228"/>
        <v>0</v>
      </c>
      <c r="J394" s="113">
        <f t="shared" si="198"/>
        <v>0</v>
      </c>
      <c r="K394" s="113">
        <f t="shared" si="199"/>
        <v>-0.7</v>
      </c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</row>
    <row r="395" spans="1:194" s="248" customFormat="1" ht="31.5">
      <c r="A395" s="76" t="s">
        <v>151</v>
      </c>
      <c r="B395" s="89"/>
      <c r="C395" s="129">
        <v>922</v>
      </c>
      <c r="D395" s="130" t="s">
        <v>215</v>
      </c>
      <c r="E395" s="130" t="s">
        <v>211</v>
      </c>
      <c r="F395" s="91" t="s">
        <v>1053</v>
      </c>
      <c r="G395" s="91" t="s">
        <v>187</v>
      </c>
      <c r="H395" s="88">
        <v>0.7</v>
      </c>
      <c r="I395" s="88">
        <v>0</v>
      </c>
      <c r="J395" s="113">
        <f t="shared" si="198"/>
        <v>0</v>
      </c>
      <c r="K395" s="113">
        <f t="shared" si="199"/>
        <v>-0.7</v>
      </c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</row>
    <row r="396" spans="1:194" s="239" customFormat="1" ht="47.25">
      <c r="A396" s="240" t="s">
        <v>981</v>
      </c>
      <c r="B396" s="242"/>
      <c r="C396" s="234">
        <v>922</v>
      </c>
      <c r="D396" s="235" t="s">
        <v>215</v>
      </c>
      <c r="E396" s="235" t="s">
        <v>211</v>
      </c>
      <c r="F396" s="236" t="s">
        <v>623</v>
      </c>
      <c r="G396" s="236"/>
      <c r="H396" s="237">
        <f t="shared" ref="H396:I396" si="229">SUM(H397)</f>
        <v>455.6</v>
      </c>
      <c r="I396" s="237">
        <f t="shared" si="229"/>
        <v>38.1</v>
      </c>
      <c r="J396" s="113">
        <f t="shared" si="198"/>
        <v>8.3625987708516245</v>
      </c>
      <c r="K396" s="113">
        <f t="shared" si="199"/>
        <v>-417.5</v>
      </c>
      <c r="L396" s="238"/>
      <c r="M396" s="238"/>
      <c r="N396" s="238"/>
      <c r="O396" s="238"/>
      <c r="P396" s="238"/>
      <c r="Q396" s="238"/>
      <c r="R396" s="238"/>
      <c r="S396" s="238"/>
      <c r="T396" s="238"/>
      <c r="U396" s="238"/>
      <c r="V396" s="238"/>
      <c r="W396" s="238"/>
      <c r="X396" s="238"/>
      <c r="Y396" s="238"/>
      <c r="Z396" s="238"/>
      <c r="AA396" s="238"/>
      <c r="AB396" s="238"/>
      <c r="AC396" s="238"/>
      <c r="AD396" s="238"/>
      <c r="AE396" s="238"/>
      <c r="AF396" s="238"/>
      <c r="AG396" s="238"/>
      <c r="AH396" s="238"/>
      <c r="AI396" s="238"/>
      <c r="AJ396" s="238"/>
      <c r="AK396" s="238"/>
      <c r="AL396" s="238"/>
      <c r="AM396" s="238"/>
      <c r="AN396" s="238"/>
      <c r="AO396" s="238"/>
      <c r="AP396" s="238"/>
      <c r="AQ396" s="238"/>
      <c r="AR396" s="238"/>
      <c r="AS396" s="238"/>
      <c r="AT396" s="238"/>
      <c r="AU396" s="238"/>
      <c r="AV396" s="238"/>
      <c r="AW396" s="238"/>
      <c r="AX396" s="238"/>
      <c r="AY396" s="238"/>
      <c r="AZ396" s="238"/>
      <c r="BA396" s="238"/>
      <c r="BB396" s="238"/>
      <c r="BC396" s="238"/>
      <c r="BD396" s="238"/>
      <c r="BE396" s="238"/>
      <c r="BF396" s="238"/>
      <c r="BG396" s="238"/>
      <c r="BH396" s="238"/>
      <c r="BI396" s="238"/>
      <c r="BJ396" s="238"/>
      <c r="BK396" s="238"/>
      <c r="BL396" s="238"/>
      <c r="BM396" s="238"/>
      <c r="BN396" s="238"/>
      <c r="BO396" s="238"/>
      <c r="BP396" s="238"/>
      <c r="BQ396" s="238"/>
      <c r="BR396" s="238"/>
      <c r="BS396" s="238"/>
      <c r="BT396" s="238"/>
      <c r="BU396" s="238"/>
      <c r="BV396" s="238"/>
      <c r="BW396" s="238"/>
      <c r="BX396" s="238"/>
      <c r="BY396" s="238"/>
      <c r="BZ396" s="238"/>
      <c r="CA396" s="238"/>
      <c r="CB396" s="238"/>
      <c r="CC396" s="238"/>
      <c r="CD396" s="238"/>
      <c r="CE396" s="238"/>
      <c r="CF396" s="238"/>
      <c r="CG396" s="238"/>
      <c r="CH396" s="238"/>
      <c r="CI396" s="238"/>
      <c r="CJ396" s="238"/>
      <c r="CK396" s="238"/>
      <c r="CL396" s="238"/>
      <c r="CM396" s="238"/>
      <c r="CN396" s="238"/>
      <c r="CO396" s="238"/>
      <c r="CP396" s="238"/>
      <c r="CQ396" s="238"/>
      <c r="CR396" s="238"/>
      <c r="CS396" s="238"/>
      <c r="CT396" s="238"/>
      <c r="CU396" s="238"/>
      <c r="CV396" s="238"/>
      <c r="CW396" s="238"/>
      <c r="CX396" s="238"/>
      <c r="CY396" s="238"/>
      <c r="CZ396" s="238"/>
      <c r="DA396" s="238"/>
      <c r="DB396" s="238"/>
      <c r="DC396" s="238"/>
      <c r="DD396" s="238"/>
      <c r="DE396" s="238"/>
      <c r="DF396" s="238"/>
      <c r="DG396" s="238"/>
      <c r="DH396" s="238"/>
      <c r="DI396" s="238"/>
      <c r="DJ396" s="238"/>
      <c r="DK396" s="238"/>
      <c r="DL396" s="238"/>
      <c r="DM396" s="238"/>
      <c r="DN396" s="238"/>
      <c r="DO396" s="238"/>
      <c r="DP396" s="238"/>
      <c r="DQ396" s="238"/>
      <c r="DR396" s="238"/>
      <c r="DS396" s="238"/>
      <c r="DT396" s="238"/>
      <c r="DU396" s="238"/>
      <c r="DV396" s="238"/>
      <c r="DW396" s="238"/>
      <c r="DX396" s="238"/>
      <c r="DY396" s="238"/>
      <c r="DZ396" s="238"/>
      <c r="EA396" s="238"/>
      <c r="EB396" s="238"/>
      <c r="EC396" s="238"/>
      <c r="ED396" s="238"/>
      <c r="EE396" s="238"/>
      <c r="EF396" s="238"/>
      <c r="EG396" s="238"/>
      <c r="EH396" s="238"/>
      <c r="EI396" s="238"/>
      <c r="EJ396" s="238"/>
      <c r="EK396" s="238"/>
      <c r="EL396" s="238"/>
      <c r="EM396" s="238"/>
      <c r="EN396" s="238"/>
      <c r="EO396" s="238"/>
      <c r="EP396" s="238"/>
      <c r="EQ396" s="238"/>
      <c r="ER396" s="238"/>
      <c r="ES396" s="238"/>
      <c r="ET396" s="238"/>
      <c r="EU396" s="238"/>
      <c r="EV396" s="238"/>
      <c r="EW396" s="238"/>
      <c r="EX396" s="238"/>
      <c r="EY396" s="238"/>
      <c r="EZ396" s="238"/>
      <c r="FA396" s="238"/>
      <c r="FB396" s="238"/>
      <c r="FC396" s="238"/>
      <c r="FD396" s="238"/>
      <c r="FE396" s="238"/>
      <c r="FF396" s="238"/>
      <c r="FG396" s="238"/>
      <c r="FH396" s="238"/>
      <c r="FI396" s="238"/>
      <c r="FJ396" s="238"/>
      <c r="FK396" s="238"/>
      <c r="FL396" s="238"/>
      <c r="FM396" s="238"/>
      <c r="FN396" s="238"/>
      <c r="FO396" s="238"/>
      <c r="FP396" s="238"/>
      <c r="FQ396" s="238"/>
      <c r="FR396" s="238"/>
      <c r="FS396" s="238"/>
      <c r="FT396" s="238"/>
      <c r="FU396" s="238"/>
      <c r="FV396" s="238"/>
      <c r="FW396" s="238"/>
      <c r="FX396" s="238"/>
      <c r="FY396" s="238"/>
      <c r="FZ396" s="238"/>
      <c r="GA396" s="238"/>
      <c r="GB396" s="238"/>
      <c r="GC396" s="238"/>
      <c r="GD396" s="238"/>
      <c r="GE396" s="238"/>
      <c r="GF396" s="238"/>
      <c r="GG396" s="238"/>
      <c r="GH396" s="238"/>
      <c r="GI396" s="238"/>
      <c r="GJ396" s="238"/>
      <c r="GK396" s="238"/>
      <c r="GL396" s="238"/>
    </row>
    <row r="397" spans="1:194" s="239" customFormat="1" ht="31.5">
      <c r="A397" s="240" t="s">
        <v>151</v>
      </c>
      <c r="B397" s="242"/>
      <c r="C397" s="234">
        <v>922</v>
      </c>
      <c r="D397" s="235" t="s">
        <v>215</v>
      </c>
      <c r="E397" s="235" t="s">
        <v>211</v>
      </c>
      <c r="F397" s="236" t="s">
        <v>623</v>
      </c>
      <c r="G397" s="236" t="s">
        <v>187</v>
      </c>
      <c r="H397" s="237">
        <v>455.6</v>
      </c>
      <c r="I397" s="237">
        <v>38.1</v>
      </c>
      <c r="J397" s="113">
        <f t="shared" si="198"/>
        <v>8.3625987708516245</v>
      </c>
      <c r="K397" s="113">
        <f t="shared" si="199"/>
        <v>-417.5</v>
      </c>
      <c r="L397" s="238"/>
      <c r="M397" s="238"/>
      <c r="N397" s="238"/>
      <c r="O397" s="238"/>
      <c r="P397" s="238"/>
      <c r="Q397" s="238"/>
      <c r="R397" s="238"/>
      <c r="S397" s="238"/>
      <c r="T397" s="238"/>
      <c r="U397" s="238"/>
      <c r="V397" s="238"/>
      <c r="W397" s="238"/>
      <c r="X397" s="238"/>
      <c r="Y397" s="238"/>
      <c r="Z397" s="238"/>
      <c r="AA397" s="238"/>
      <c r="AB397" s="238"/>
      <c r="AC397" s="238"/>
      <c r="AD397" s="238"/>
      <c r="AE397" s="238"/>
      <c r="AF397" s="238"/>
      <c r="AG397" s="238"/>
      <c r="AH397" s="238"/>
      <c r="AI397" s="238"/>
      <c r="AJ397" s="238"/>
      <c r="AK397" s="238"/>
      <c r="AL397" s="238"/>
      <c r="AM397" s="238"/>
      <c r="AN397" s="238"/>
      <c r="AO397" s="238"/>
      <c r="AP397" s="238"/>
      <c r="AQ397" s="238"/>
      <c r="AR397" s="238"/>
      <c r="AS397" s="238"/>
      <c r="AT397" s="238"/>
      <c r="AU397" s="238"/>
      <c r="AV397" s="238"/>
      <c r="AW397" s="238"/>
      <c r="AX397" s="238"/>
      <c r="AY397" s="238"/>
      <c r="AZ397" s="238"/>
      <c r="BA397" s="238"/>
      <c r="BB397" s="238"/>
      <c r="BC397" s="238"/>
      <c r="BD397" s="238"/>
      <c r="BE397" s="238"/>
      <c r="BF397" s="238"/>
      <c r="BG397" s="238"/>
      <c r="BH397" s="238"/>
      <c r="BI397" s="238"/>
      <c r="BJ397" s="238"/>
      <c r="BK397" s="238"/>
      <c r="BL397" s="238"/>
      <c r="BM397" s="238"/>
      <c r="BN397" s="238"/>
      <c r="BO397" s="238"/>
      <c r="BP397" s="238"/>
      <c r="BQ397" s="238"/>
      <c r="BR397" s="238"/>
      <c r="BS397" s="238"/>
      <c r="BT397" s="238"/>
      <c r="BU397" s="238"/>
      <c r="BV397" s="238"/>
      <c r="BW397" s="238"/>
      <c r="BX397" s="238"/>
      <c r="BY397" s="238"/>
      <c r="BZ397" s="238"/>
      <c r="CA397" s="238"/>
      <c r="CB397" s="238"/>
      <c r="CC397" s="238"/>
      <c r="CD397" s="238"/>
      <c r="CE397" s="238"/>
      <c r="CF397" s="238"/>
      <c r="CG397" s="238"/>
      <c r="CH397" s="238"/>
      <c r="CI397" s="238"/>
      <c r="CJ397" s="238"/>
      <c r="CK397" s="238"/>
      <c r="CL397" s="238"/>
      <c r="CM397" s="238"/>
      <c r="CN397" s="238"/>
      <c r="CO397" s="238"/>
      <c r="CP397" s="238"/>
      <c r="CQ397" s="238"/>
      <c r="CR397" s="238"/>
      <c r="CS397" s="238"/>
      <c r="CT397" s="238"/>
      <c r="CU397" s="238"/>
      <c r="CV397" s="238"/>
      <c r="CW397" s="238"/>
      <c r="CX397" s="238"/>
      <c r="CY397" s="238"/>
      <c r="CZ397" s="238"/>
      <c r="DA397" s="238"/>
      <c r="DB397" s="238"/>
      <c r="DC397" s="238"/>
      <c r="DD397" s="238"/>
      <c r="DE397" s="238"/>
      <c r="DF397" s="238"/>
      <c r="DG397" s="238"/>
      <c r="DH397" s="238"/>
      <c r="DI397" s="238"/>
      <c r="DJ397" s="238"/>
      <c r="DK397" s="238"/>
      <c r="DL397" s="238"/>
      <c r="DM397" s="238"/>
      <c r="DN397" s="238"/>
      <c r="DO397" s="238"/>
      <c r="DP397" s="238"/>
      <c r="DQ397" s="238"/>
      <c r="DR397" s="238"/>
      <c r="DS397" s="238"/>
      <c r="DT397" s="238"/>
      <c r="DU397" s="238"/>
      <c r="DV397" s="238"/>
      <c r="DW397" s="238"/>
      <c r="DX397" s="238"/>
      <c r="DY397" s="238"/>
      <c r="DZ397" s="238"/>
      <c r="EA397" s="238"/>
      <c r="EB397" s="238"/>
      <c r="EC397" s="238"/>
      <c r="ED397" s="238"/>
      <c r="EE397" s="238"/>
      <c r="EF397" s="238"/>
      <c r="EG397" s="238"/>
      <c r="EH397" s="238"/>
      <c r="EI397" s="238"/>
      <c r="EJ397" s="238"/>
      <c r="EK397" s="238"/>
      <c r="EL397" s="238"/>
      <c r="EM397" s="238"/>
      <c r="EN397" s="238"/>
      <c r="EO397" s="238"/>
      <c r="EP397" s="238"/>
      <c r="EQ397" s="238"/>
      <c r="ER397" s="238"/>
      <c r="ES397" s="238"/>
      <c r="ET397" s="238"/>
      <c r="EU397" s="238"/>
      <c r="EV397" s="238"/>
      <c r="EW397" s="238"/>
      <c r="EX397" s="238"/>
      <c r="EY397" s="238"/>
      <c r="EZ397" s="238"/>
      <c r="FA397" s="238"/>
      <c r="FB397" s="238"/>
      <c r="FC397" s="238"/>
      <c r="FD397" s="238"/>
      <c r="FE397" s="238"/>
      <c r="FF397" s="238"/>
      <c r="FG397" s="238"/>
      <c r="FH397" s="238"/>
      <c r="FI397" s="238"/>
      <c r="FJ397" s="238"/>
      <c r="FK397" s="238"/>
      <c r="FL397" s="238"/>
      <c r="FM397" s="238"/>
      <c r="FN397" s="238"/>
      <c r="FO397" s="238"/>
      <c r="FP397" s="238"/>
      <c r="FQ397" s="238"/>
      <c r="FR397" s="238"/>
      <c r="FS397" s="238"/>
      <c r="FT397" s="238"/>
      <c r="FU397" s="238"/>
      <c r="FV397" s="238"/>
      <c r="FW397" s="238"/>
      <c r="FX397" s="238"/>
      <c r="FY397" s="238"/>
      <c r="FZ397" s="238"/>
      <c r="GA397" s="238"/>
      <c r="GB397" s="238"/>
      <c r="GC397" s="238"/>
      <c r="GD397" s="238"/>
      <c r="GE397" s="238"/>
      <c r="GF397" s="238"/>
      <c r="GG397" s="238"/>
      <c r="GH397" s="238"/>
      <c r="GI397" s="238"/>
      <c r="GJ397" s="238"/>
      <c r="GK397" s="238"/>
      <c r="GL397" s="238"/>
    </row>
    <row r="398" spans="1:194" s="239" customFormat="1" ht="63">
      <c r="A398" s="240" t="s">
        <v>999</v>
      </c>
      <c r="B398" s="245"/>
      <c r="C398" s="246">
        <v>922</v>
      </c>
      <c r="D398" s="236" t="s">
        <v>215</v>
      </c>
      <c r="E398" s="236" t="s">
        <v>211</v>
      </c>
      <c r="F398" s="244" t="s">
        <v>642</v>
      </c>
      <c r="G398" s="244"/>
      <c r="H398" s="237">
        <f t="shared" ref="H398:I402" si="230">SUM(H399)</f>
        <v>5468</v>
      </c>
      <c r="I398" s="237">
        <f t="shared" si="230"/>
        <v>1399.8</v>
      </c>
      <c r="J398" s="113">
        <f t="shared" si="198"/>
        <v>25.599853694220918</v>
      </c>
      <c r="K398" s="113">
        <f t="shared" si="199"/>
        <v>-4068.2</v>
      </c>
      <c r="L398" s="238"/>
      <c r="M398" s="238"/>
      <c r="N398" s="238"/>
      <c r="O398" s="238"/>
      <c r="P398" s="238"/>
      <c r="Q398" s="238"/>
      <c r="R398" s="238"/>
      <c r="S398" s="238"/>
      <c r="T398" s="238"/>
      <c r="U398" s="238"/>
      <c r="V398" s="238"/>
      <c r="W398" s="238"/>
      <c r="X398" s="238"/>
      <c r="Y398" s="238"/>
      <c r="Z398" s="238"/>
      <c r="AA398" s="238"/>
      <c r="AB398" s="238"/>
      <c r="AC398" s="238"/>
      <c r="AD398" s="238"/>
      <c r="AE398" s="238"/>
      <c r="AF398" s="238"/>
      <c r="AG398" s="238"/>
      <c r="AH398" s="238"/>
      <c r="AI398" s="238"/>
      <c r="AJ398" s="238"/>
      <c r="AK398" s="238"/>
      <c r="AL398" s="238"/>
      <c r="AM398" s="238"/>
      <c r="AN398" s="238"/>
      <c r="AO398" s="238"/>
      <c r="AP398" s="238"/>
      <c r="AQ398" s="238"/>
      <c r="AR398" s="238"/>
      <c r="AS398" s="238"/>
      <c r="AT398" s="238"/>
      <c r="AU398" s="238"/>
      <c r="AV398" s="238"/>
      <c r="AW398" s="238"/>
      <c r="AX398" s="238"/>
      <c r="AY398" s="238"/>
      <c r="AZ398" s="238"/>
      <c r="BA398" s="238"/>
      <c r="BB398" s="238"/>
      <c r="BC398" s="238"/>
      <c r="BD398" s="238"/>
      <c r="BE398" s="238"/>
      <c r="BF398" s="238"/>
      <c r="BG398" s="238"/>
      <c r="BH398" s="238"/>
      <c r="BI398" s="238"/>
      <c r="BJ398" s="238"/>
      <c r="BK398" s="238"/>
      <c r="BL398" s="238"/>
      <c r="BM398" s="238"/>
      <c r="BN398" s="238"/>
      <c r="BO398" s="238"/>
      <c r="BP398" s="238"/>
      <c r="BQ398" s="238"/>
      <c r="BR398" s="238"/>
      <c r="BS398" s="238"/>
      <c r="BT398" s="238"/>
      <c r="BU398" s="238"/>
      <c r="BV398" s="238"/>
      <c r="BW398" s="238"/>
      <c r="BX398" s="238"/>
      <c r="BY398" s="238"/>
      <c r="BZ398" s="238"/>
      <c r="CA398" s="238"/>
      <c r="CB398" s="238"/>
      <c r="CC398" s="238"/>
      <c r="CD398" s="238"/>
      <c r="CE398" s="238"/>
      <c r="CF398" s="238"/>
      <c r="CG398" s="238"/>
      <c r="CH398" s="238"/>
      <c r="CI398" s="238"/>
      <c r="CJ398" s="238"/>
      <c r="CK398" s="238"/>
      <c r="CL398" s="238"/>
      <c r="CM398" s="238"/>
      <c r="CN398" s="238"/>
      <c r="CO398" s="238"/>
      <c r="CP398" s="238"/>
      <c r="CQ398" s="238"/>
      <c r="CR398" s="238"/>
      <c r="CS398" s="238"/>
      <c r="CT398" s="238"/>
      <c r="CU398" s="238"/>
      <c r="CV398" s="238"/>
      <c r="CW398" s="238"/>
      <c r="CX398" s="238"/>
      <c r="CY398" s="238"/>
      <c r="CZ398" s="238"/>
      <c r="DA398" s="238"/>
      <c r="DB398" s="238"/>
      <c r="DC398" s="238"/>
      <c r="DD398" s="238"/>
      <c r="DE398" s="238"/>
      <c r="DF398" s="238"/>
      <c r="DG398" s="238"/>
      <c r="DH398" s="238"/>
      <c r="DI398" s="238"/>
      <c r="DJ398" s="238"/>
      <c r="DK398" s="238"/>
      <c r="DL398" s="238"/>
      <c r="DM398" s="238"/>
      <c r="DN398" s="238"/>
      <c r="DO398" s="238"/>
      <c r="DP398" s="238"/>
      <c r="DQ398" s="238"/>
      <c r="DR398" s="238"/>
      <c r="DS398" s="238"/>
      <c r="DT398" s="238"/>
      <c r="DU398" s="238"/>
      <c r="DV398" s="238"/>
      <c r="DW398" s="238"/>
      <c r="DX398" s="238"/>
      <c r="DY398" s="238"/>
      <c r="DZ398" s="238"/>
      <c r="EA398" s="238"/>
      <c r="EB398" s="238"/>
      <c r="EC398" s="238"/>
      <c r="ED398" s="238"/>
      <c r="EE398" s="238"/>
      <c r="EF398" s="238"/>
      <c r="EG398" s="238"/>
      <c r="EH398" s="238"/>
      <c r="EI398" s="238"/>
      <c r="EJ398" s="238"/>
      <c r="EK398" s="238"/>
      <c r="EL398" s="238"/>
      <c r="EM398" s="238"/>
      <c r="EN398" s="238"/>
      <c r="EO398" s="238"/>
      <c r="EP398" s="238"/>
      <c r="EQ398" s="238"/>
      <c r="ER398" s="238"/>
      <c r="ES398" s="238"/>
      <c r="ET398" s="238"/>
      <c r="EU398" s="238"/>
      <c r="EV398" s="238"/>
      <c r="EW398" s="238"/>
      <c r="EX398" s="238"/>
      <c r="EY398" s="238"/>
      <c r="EZ398" s="238"/>
      <c r="FA398" s="238"/>
      <c r="FB398" s="238"/>
      <c r="FC398" s="238"/>
      <c r="FD398" s="238"/>
      <c r="FE398" s="238"/>
      <c r="FF398" s="238"/>
      <c r="FG398" s="238"/>
      <c r="FH398" s="238"/>
      <c r="FI398" s="238"/>
      <c r="FJ398" s="238"/>
      <c r="FK398" s="238"/>
      <c r="FL398" s="238"/>
      <c r="FM398" s="238"/>
      <c r="FN398" s="238"/>
      <c r="FO398" s="238"/>
      <c r="FP398" s="238"/>
      <c r="FQ398" s="238"/>
      <c r="FR398" s="238"/>
      <c r="FS398" s="238"/>
      <c r="FT398" s="238"/>
      <c r="FU398" s="238"/>
      <c r="FV398" s="238"/>
      <c r="FW398" s="238"/>
      <c r="FX398" s="238"/>
      <c r="FY398" s="238"/>
      <c r="FZ398" s="238"/>
      <c r="GA398" s="238"/>
      <c r="GB398" s="238"/>
      <c r="GC398" s="238"/>
      <c r="GD398" s="238"/>
      <c r="GE398" s="238"/>
      <c r="GF398" s="238"/>
      <c r="GG398" s="238"/>
      <c r="GH398" s="238"/>
      <c r="GI398" s="238"/>
      <c r="GJ398" s="238"/>
      <c r="GK398" s="238"/>
      <c r="GL398" s="238"/>
    </row>
    <row r="399" spans="1:194" s="239" customFormat="1" ht="31.5">
      <c r="A399" s="240" t="s">
        <v>151</v>
      </c>
      <c r="B399" s="245"/>
      <c r="C399" s="246">
        <v>922</v>
      </c>
      <c r="D399" s="236" t="s">
        <v>215</v>
      </c>
      <c r="E399" s="236" t="s">
        <v>211</v>
      </c>
      <c r="F399" s="244" t="s">
        <v>642</v>
      </c>
      <c r="G399" s="244" t="s">
        <v>187</v>
      </c>
      <c r="H399" s="237">
        <v>5468</v>
      </c>
      <c r="I399" s="237">
        <v>1399.8</v>
      </c>
      <c r="J399" s="113">
        <f t="shared" si="198"/>
        <v>25.599853694220918</v>
      </c>
      <c r="K399" s="113">
        <f t="shared" si="199"/>
        <v>-4068.2</v>
      </c>
      <c r="L399" s="238"/>
      <c r="M399" s="238"/>
      <c r="N399" s="238"/>
      <c r="O399" s="238"/>
      <c r="P399" s="238"/>
      <c r="Q399" s="238"/>
      <c r="R399" s="238"/>
      <c r="S399" s="238"/>
      <c r="T399" s="238"/>
      <c r="U399" s="238"/>
      <c r="V399" s="238"/>
      <c r="W399" s="238"/>
      <c r="X399" s="238"/>
      <c r="Y399" s="238"/>
      <c r="Z399" s="238"/>
      <c r="AA399" s="238"/>
      <c r="AB399" s="238"/>
      <c r="AC399" s="238"/>
      <c r="AD399" s="238"/>
      <c r="AE399" s="238"/>
      <c r="AF399" s="238"/>
      <c r="AG399" s="238"/>
      <c r="AH399" s="238"/>
      <c r="AI399" s="238"/>
      <c r="AJ399" s="238"/>
      <c r="AK399" s="238"/>
      <c r="AL399" s="238"/>
      <c r="AM399" s="238"/>
      <c r="AN399" s="238"/>
      <c r="AO399" s="238"/>
      <c r="AP399" s="238"/>
      <c r="AQ399" s="238"/>
      <c r="AR399" s="238"/>
      <c r="AS399" s="238"/>
      <c r="AT399" s="238"/>
      <c r="AU399" s="238"/>
      <c r="AV399" s="238"/>
      <c r="AW399" s="238"/>
      <c r="AX399" s="238"/>
      <c r="AY399" s="238"/>
      <c r="AZ399" s="238"/>
      <c r="BA399" s="238"/>
      <c r="BB399" s="238"/>
      <c r="BC399" s="238"/>
      <c r="BD399" s="238"/>
      <c r="BE399" s="238"/>
      <c r="BF399" s="238"/>
      <c r="BG399" s="238"/>
      <c r="BH399" s="238"/>
      <c r="BI399" s="238"/>
      <c r="BJ399" s="238"/>
      <c r="BK399" s="238"/>
      <c r="BL399" s="238"/>
      <c r="BM399" s="238"/>
      <c r="BN399" s="238"/>
      <c r="BO399" s="238"/>
      <c r="BP399" s="238"/>
      <c r="BQ399" s="238"/>
      <c r="BR399" s="238"/>
      <c r="BS399" s="238"/>
      <c r="BT399" s="238"/>
      <c r="BU399" s="238"/>
      <c r="BV399" s="238"/>
      <c r="BW399" s="238"/>
      <c r="BX399" s="238"/>
      <c r="BY399" s="238"/>
      <c r="BZ399" s="238"/>
      <c r="CA399" s="238"/>
      <c r="CB399" s="238"/>
      <c r="CC399" s="238"/>
      <c r="CD399" s="238"/>
      <c r="CE399" s="238"/>
      <c r="CF399" s="238"/>
      <c r="CG399" s="238"/>
      <c r="CH399" s="238"/>
      <c r="CI399" s="238"/>
      <c r="CJ399" s="238"/>
      <c r="CK399" s="238"/>
      <c r="CL399" s="238"/>
      <c r="CM399" s="238"/>
      <c r="CN399" s="238"/>
      <c r="CO399" s="238"/>
      <c r="CP399" s="238"/>
      <c r="CQ399" s="238"/>
      <c r="CR399" s="238"/>
      <c r="CS399" s="238"/>
      <c r="CT399" s="238"/>
      <c r="CU399" s="238"/>
      <c r="CV399" s="238"/>
      <c r="CW399" s="238"/>
      <c r="CX399" s="238"/>
      <c r="CY399" s="238"/>
      <c r="CZ399" s="238"/>
      <c r="DA399" s="238"/>
      <c r="DB399" s="238"/>
      <c r="DC399" s="238"/>
      <c r="DD399" s="238"/>
      <c r="DE399" s="238"/>
      <c r="DF399" s="238"/>
      <c r="DG399" s="238"/>
      <c r="DH399" s="238"/>
      <c r="DI399" s="238"/>
      <c r="DJ399" s="238"/>
      <c r="DK399" s="238"/>
      <c r="DL399" s="238"/>
      <c r="DM399" s="238"/>
      <c r="DN399" s="238"/>
      <c r="DO399" s="238"/>
      <c r="DP399" s="238"/>
      <c r="DQ399" s="238"/>
      <c r="DR399" s="238"/>
      <c r="DS399" s="238"/>
      <c r="DT399" s="238"/>
      <c r="DU399" s="238"/>
      <c r="DV399" s="238"/>
      <c r="DW399" s="238"/>
      <c r="DX399" s="238"/>
      <c r="DY399" s="238"/>
      <c r="DZ399" s="238"/>
      <c r="EA399" s="238"/>
      <c r="EB399" s="238"/>
      <c r="EC399" s="238"/>
      <c r="ED399" s="238"/>
      <c r="EE399" s="238"/>
      <c r="EF399" s="238"/>
      <c r="EG399" s="238"/>
      <c r="EH399" s="238"/>
      <c r="EI399" s="238"/>
      <c r="EJ399" s="238"/>
      <c r="EK399" s="238"/>
      <c r="EL399" s="238"/>
      <c r="EM399" s="238"/>
      <c r="EN399" s="238"/>
      <c r="EO399" s="238"/>
      <c r="EP399" s="238"/>
      <c r="EQ399" s="238"/>
      <c r="ER399" s="238"/>
      <c r="ES399" s="238"/>
      <c r="ET399" s="238"/>
      <c r="EU399" s="238"/>
      <c r="EV399" s="238"/>
      <c r="EW399" s="238"/>
      <c r="EX399" s="238"/>
      <c r="EY399" s="238"/>
      <c r="EZ399" s="238"/>
      <c r="FA399" s="238"/>
      <c r="FB399" s="238"/>
      <c r="FC399" s="238"/>
      <c r="FD399" s="238"/>
      <c r="FE399" s="238"/>
      <c r="FF399" s="238"/>
      <c r="FG399" s="238"/>
      <c r="FH399" s="238"/>
      <c r="FI399" s="238"/>
      <c r="FJ399" s="238"/>
      <c r="FK399" s="238"/>
      <c r="FL399" s="238"/>
      <c r="FM399" s="238"/>
      <c r="FN399" s="238"/>
      <c r="FO399" s="238"/>
      <c r="FP399" s="238"/>
      <c r="FQ399" s="238"/>
      <c r="FR399" s="238"/>
      <c r="FS399" s="238"/>
      <c r="FT399" s="238"/>
      <c r="FU399" s="238"/>
      <c r="FV399" s="238"/>
      <c r="FW399" s="238"/>
      <c r="FX399" s="238"/>
      <c r="FY399" s="238"/>
      <c r="FZ399" s="238"/>
      <c r="GA399" s="238"/>
      <c r="GB399" s="238"/>
      <c r="GC399" s="238"/>
      <c r="GD399" s="238"/>
      <c r="GE399" s="238"/>
      <c r="GF399" s="238"/>
      <c r="GG399" s="238"/>
      <c r="GH399" s="238"/>
      <c r="GI399" s="238"/>
      <c r="GJ399" s="238"/>
      <c r="GK399" s="238"/>
      <c r="GL399" s="238"/>
    </row>
    <row r="400" spans="1:194" s="239" customFormat="1" ht="78.75">
      <c r="A400" s="240" t="s">
        <v>984</v>
      </c>
      <c r="B400" s="245"/>
      <c r="C400" s="246">
        <v>922</v>
      </c>
      <c r="D400" s="236" t="s">
        <v>215</v>
      </c>
      <c r="E400" s="236" t="s">
        <v>211</v>
      </c>
      <c r="F400" s="244" t="s">
        <v>643</v>
      </c>
      <c r="G400" s="244"/>
      <c r="H400" s="237">
        <f t="shared" si="230"/>
        <v>242</v>
      </c>
      <c r="I400" s="237">
        <f t="shared" si="230"/>
        <v>58.3</v>
      </c>
      <c r="J400" s="113">
        <f t="shared" si="198"/>
        <v>24.09090909090909</v>
      </c>
      <c r="K400" s="113">
        <f t="shared" si="199"/>
        <v>-183.7</v>
      </c>
      <c r="L400" s="238"/>
      <c r="M400" s="238"/>
      <c r="N400" s="238"/>
      <c r="O400" s="238"/>
      <c r="P400" s="238"/>
      <c r="Q400" s="238"/>
      <c r="R400" s="238"/>
      <c r="S400" s="238"/>
      <c r="T400" s="238"/>
      <c r="U400" s="238"/>
      <c r="V400" s="238"/>
      <c r="W400" s="238"/>
      <c r="X400" s="238"/>
      <c r="Y400" s="238"/>
      <c r="Z400" s="238"/>
      <c r="AA400" s="238"/>
      <c r="AB400" s="238"/>
      <c r="AC400" s="238"/>
      <c r="AD400" s="238"/>
      <c r="AE400" s="238"/>
      <c r="AF400" s="238"/>
      <c r="AG400" s="238"/>
      <c r="AH400" s="238"/>
      <c r="AI400" s="238"/>
      <c r="AJ400" s="238"/>
      <c r="AK400" s="238"/>
      <c r="AL400" s="238"/>
      <c r="AM400" s="238"/>
      <c r="AN400" s="238"/>
      <c r="AO400" s="238"/>
      <c r="AP400" s="238"/>
      <c r="AQ400" s="238"/>
      <c r="AR400" s="238"/>
      <c r="AS400" s="238"/>
      <c r="AT400" s="238"/>
      <c r="AU400" s="238"/>
      <c r="AV400" s="238"/>
      <c r="AW400" s="238"/>
      <c r="AX400" s="238"/>
      <c r="AY400" s="238"/>
      <c r="AZ400" s="238"/>
      <c r="BA400" s="238"/>
      <c r="BB400" s="238"/>
      <c r="BC400" s="238"/>
      <c r="BD400" s="238"/>
      <c r="BE400" s="238"/>
      <c r="BF400" s="238"/>
      <c r="BG400" s="238"/>
      <c r="BH400" s="238"/>
      <c r="BI400" s="238"/>
      <c r="BJ400" s="238"/>
      <c r="BK400" s="238"/>
      <c r="BL400" s="238"/>
      <c r="BM400" s="238"/>
      <c r="BN400" s="238"/>
      <c r="BO400" s="238"/>
      <c r="BP400" s="238"/>
      <c r="BQ400" s="238"/>
      <c r="BR400" s="238"/>
      <c r="BS400" s="238"/>
      <c r="BT400" s="238"/>
      <c r="BU400" s="238"/>
      <c r="BV400" s="238"/>
      <c r="BW400" s="238"/>
      <c r="BX400" s="238"/>
      <c r="BY400" s="238"/>
      <c r="BZ400" s="238"/>
      <c r="CA400" s="238"/>
      <c r="CB400" s="238"/>
      <c r="CC400" s="238"/>
      <c r="CD400" s="238"/>
      <c r="CE400" s="238"/>
      <c r="CF400" s="238"/>
      <c r="CG400" s="238"/>
      <c r="CH400" s="238"/>
      <c r="CI400" s="238"/>
      <c r="CJ400" s="238"/>
      <c r="CK400" s="238"/>
      <c r="CL400" s="238"/>
      <c r="CM400" s="238"/>
      <c r="CN400" s="238"/>
      <c r="CO400" s="238"/>
      <c r="CP400" s="238"/>
      <c r="CQ400" s="238"/>
      <c r="CR400" s="238"/>
      <c r="CS400" s="238"/>
      <c r="CT400" s="238"/>
      <c r="CU400" s="238"/>
      <c r="CV400" s="238"/>
      <c r="CW400" s="238"/>
      <c r="CX400" s="238"/>
      <c r="CY400" s="238"/>
      <c r="CZ400" s="238"/>
      <c r="DA400" s="238"/>
      <c r="DB400" s="238"/>
      <c r="DC400" s="238"/>
      <c r="DD400" s="238"/>
      <c r="DE400" s="238"/>
      <c r="DF400" s="238"/>
      <c r="DG400" s="238"/>
      <c r="DH400" s="238"/>
      <c r="DI400" s="238"/>
      <c r="DJ400" s="238"/>
      <c r="DK400" s="238"/>
      <c r="DL400" s="238"/>
      <c r="DM400" s="238"/>
      <c r="DN400" s="238"/>
      <c r="DO400" s="238"/>
      <c r="DP400" s="238"/>
      <c r="DQ400" s="238"/>
      <c r="DR400" s="238"/>
      <c r="DS400" s="238"/>
      <c r="DT400" s="238"/>
      <c r="DU400" s="238"/>
      <c r="DV400" s="238"/>
      <c r="DW400" s="238"/>
      <c r="DX400" s="238"/>
      <c r="DY400" s="238"/>
      <c r="DZ400" s="238"/>
      <c r="EA400" s="238"/>
      <c r="EB400" s="238"/>
      <c r="EC400" s="238"/>
      <c r="ED400" s="238"/>
      <c r="EE400" s="238"/>
      <c r="EF400" s="238"/>
      <c r="EG400" s="238"/>
      <c r="EH400" s="238"/>
      <c r="EI400" s="238"/>
      <c r="EJ400" s="238"/>
      <c r="EK400" s="238"/>
      <c r="EL400" s="238"/>
      <c r="EM400" s="238"/>
      <c r="EN400" s="238"/>
      <c r="EO400" s="238"/>
      <c r="EP400" s="238"/>
      <c r="EQ400" s="238"/>
      <c r="ER400" s="238"/>
      <c r="ES400" s="238"/>
      <c r="ET400" s="238"/>
      <c r="EU400" s="238"/>
      <c r="EV400" s="238"/>
      <c r="EW400" s="238"/>
      <c r="EX400" s="238"/>
      <c r="EY400" s="238"/>
      <c r="EZ400" s="238"/>
      <c r="FA400" s="238"/>
      <c r="FB400" s="238"/>
      <c r="FC400" s="238"/>
      <c r="FD400" s="238"/>
      <c r="FE400" s="238"/>
      <c r="FF400" s="238"/>
      <c r="FG400" s="238"/>
      <c r="FH400" s="238"/>
      <c r="FI400" s="238"/>
      <c r="FJ400" s="238"/>
      <c r="FK400" s="238"/>
      <c r="FL400" s="238"/>
      <c r="FM400" s="238"/>
      <c r="FN400" s="238"/>
      <c r="FO400" s="238"/>
      <c r="FP400" s="238"/>
      <c r="FQ400" s="238"/>
      <c r="FR400" s="238"/>
      <c r="FS400" s="238"/>
      <c r="FT400" s="238"/>
      <c r="FU400" s="238"/>
      <c r="FV400" s="238"/>
      <c r="FW400" s="238"/>
      <c r="FX400" s="238"/>
      <c r="FY400" s="238"/>
      <c r="FZ400" s="238"/>
      <c r="GA400" s="238"/>
      <c r="GB400" s="238"/>
      <c r="GC400" s="238"/>
      <c r="GD400" s="238"/>
      <c r="GE400" s="238"/>
      <c r="GF400" s="238"/>
      <c r="GG400" s="238"/>
      <c r="GH400" s="238"/>
      <c r="GI400" s="238"/>
      <c r="GJ400" s="238"/>
      <c r="GK400" s="238"/>
      <c r="GL400" s="238"/>
    </row>
    <row r="401" spans="1:194" s="239" customFormat="1" ht="31.5">
      <c r="A401" s="240" t="s">
        <v>151</v>
      </c>
      <c r="B401" s="245"/>
      <c r="C401" s="246">
        <v>922</v>
      </c>
      <c r="D401" s="236" t="s">
        <v>215</v>
      </c>
      <c r="E401" s="236" t="s">
        <v>211</v>
      </c>
      <c r="F401" s="244" t="s">
        <v>643</v>
      </c>
      <c r="G401" s="244" t="s">
        <v>187</v>
      </c>
      <c r="H401" s="237">
        <v>242</v>
      </c>
      <c r="I401" s="237">
        <v>58.3</v>
      </c>
      <c r="J401" s="113">
        <f t="shared" ref="J401:J464" si="231">SUM(I401/H401*100)</f>
        <v>24.09090909090909</v>
      </c>
      <c r="K401" s="113">
        <f t="shared" ref="K401:K464" si="232">SUM(I401-H401)</f>
        <v>-183.7</v>
      </c>
      <c r="L401" s="238"/>
      <c r="M401" s="238"/>
      <c r="N401" s="238"/>
      <c r="O401" s="238"/>
      <c r="P401" s="238"/>
      <c r="Q401" s="238"/>
      <c r="R401" s="238"/>
      <c r="S401" s="238"/>
      <c r="T401" s="238"/>
      <c r="U401" s="238"/>
      <c r="V401" s="238"/>
      <c r="W401" s="238"/>
      <c r="X401" s="238"/>
      <c r="Y401" s="238"/>
      <c r="Z401" s="238"/>
      <c r="AA401" s="238"/>
      <c r="AB401" s="238"/>
      <c r="AC401" s="238"/>
      <c r="AD401" s="238"/>
      <c r="AE401" s="238"/>
      <c r="AF401" s="238"/>
      <c r="AG401" s="238"/>
      <c r="AH401" s="238"/>
      <c r="AI401" s="238"/>
      <c r="AJ401" s="238"/>
      <c r="AK401" s="238"/>
      <c r="AL401" s="238"/>
      <c r="AM401" s="238"/>
      <c r="AN401" s="238"/>
      <c r="AO401" s="238"/>
      <c r="AP401" s="238"/>
      <c r="AQ401" s="238"/>
      <c r="AR401" s="238"/>
      <c r="AS401" s="238"/>
      <c r="AT401" s="238"/>
      <c r="AU401" s="238"/>
      <c r="AV401" s="238"/>
      <c r="AW401" s="238"/>
      <c r="AX401" s="238"/>
      <c r="AY401" s="238"/>
      <c r="AZ401" s="238"/>
      <c r="BA401" s="238"/>
      <c r="BB401" s="238"/>
      <c r="BC401" s="238"/>
      <c r="BD401" s="238"/>
      <c r="BE401" s="238"/>
      <c r="BF401" s="238"/>
      <c r="BG401" s="238"/>
      <c r="BH401" s="238"/>
      <c r="BI401" s="238"/>
      <c r="BJ401" s="238"/>
      <c r="BK401" s="238"/>
      <c r="BL401" s="238"/>
      <c r="BM401" s="238"/>
      <c r="BN401" s="238"/>
      <c r="BO401" s="238"/>
      <c r="BP401" s="238"/>
      <c r="BQ401" s="238"/>
      <c r="BR401" s="238"/>
      <c r="BS401" s="238"/>
      <c r="BT401" s="238"/>
      <c r="BU401" s="238"/>
      <c r="BV401" s="238"/>
      <c r="BW401" s="238"/>
      <c r="BX401" s="238"/>
      <c r="BY401" s="238"/>
      <c r="BZ401" s="238"/>
      <c r="CA401" s="238"/>
      <c r="CB401" s="238"/>
      <c r="CC401" s="238"/>
      <c r="CD401" s="238"/>
      <c r="CE401" s="238"/>
      <c r="CF401" s="238"/>
      <c r="CG401" s="238"/>
      <c r="CH401" s="238"/>
      <c r="CI401" s="238"/>
      <c r="CJ401" s="238"/>
      <c r="CK401" s="238"/>
      <c r="CL401" s="238"/>
      <c r="CM401" s="238"/>
      <c r="CN401" s="238"/>
      <c r="CO401" s="238"/>
      <c r="CP401" s="238"/>
      <c r="CQ401" s="238"/>
      <c r="CR401" s="238"/>
      <c r="CS401" s="238"/>
      <c r="CT401" s="238"/>
      <c r="CU401" s="238"/>
      <c r="CV401" s="238"/>
      <c r="CW401" s="238"/>
      <c r="CX401" s="238"/>
      <c r="CY401" s="238"/>
      <c r="CZ401" s="238"/>
      <c r="DA401" s="238"/>
      <c r="DB401" s="238"/>
      <c r="DC401" s="238"/>
      <c r="DD401" s="238"/>
      <c r="DE401" s="238"/>
      <c r="DF401" s="238"/>
      <c r="DG401" s="238"/>
      <c r="DH401" s="238"/>
      <c r="DI401" s="238"/>
      <c r="DJ401" s="238"/>
      <c r="DK401" s="238"/>
      <c r="DL401" s="238"/>
      <c r="DM401" s="238"/>
      <c r="DN401" s="238"/>
      <c r="DO401" s="238"/>
      <c r="DP401" s="238"/>
      <c r="DQ401" s="238"/>
      <c r="DR401" s="238"/>
      <c r="DS401" s="238"/>
      <c r="DT401" s="238"/>
      <c r="DU401" s="238"/>
      <c r="DV401" s="238"/>
      <c r="DW401" s="238"/>
      <c r="DX401" s="238"/>
      <c r="DY401" s="238"/>
      <c r="DZ401" s="238"/>
      <c r="EA401" s="238"/>
      <c r="EB401" s="238"/>
      <c r="EC401" s="238"/>
      <c r="ED401" s="238"/>
      <c r="EE401" s="238"/>
      <c r="EF401" s="238"/>
      <c r="EG401" s="238"/>
      <c r="EH401" s="238"/>
      <c r="EI401" s="238"/>
      <c r="EJ401" s="238"/>
      <c r="EK401" s="238"/>
      <c r="EL401" s="238"/>
      <c r="EM401" s="238"/>
      <c r="EN401" s="238"/>
      <c r="EO401" s="238"/>
      <c r="EP401" s="238"/>
      <c r="EQ401" s="238"/>
      <c r="ER401" s="238"/>
      <c r="ES401" s="238"/>
      <c r="ET401" s="238"/>
      <c r="EU401" s="238"/>
      <c r="EV401" s="238"/>
      <c r="EW401" s="238"/>
      <c r="EX401" s="238"/>
      <c r="EY401" s="238"/>
      <c r="EZ401" s="238"/>
      <c r="FA401" s="238"/>
      <c r="FB401" s="238"/>
      <c r="FC401" s="238"/>
      <c r="FD401" s="238"/>
      <c r="FE401" s="238"/>
      <c r="FF401" s="238"/>
      <c r="FG401" s="238"/>
      <c r="FH401" s="238"/>
      <c r="FI401" s="238"/>
      <c r="FJ401" s="238"/>
      <c r="FK401" s="238"/>
      <c r="FL401" s="238"/>
      <c r="FM401" s="238"/>
      <c r="FN401" s="238"/>
      <c r="FO401" s="238"/>
      <c r="FP401" s="238"/>
      <c r="FQ401" s="238"/>
      <c r="FR401" s="238"/>
      <c r="FS401" s="238"/>
      <c r="FT401" s="238"/>
      <c r="FU401" s="238"/>
      <c r="FV401" s="238"/>
      <c r="FW401" s="238"/>
      <c r="FX401" s="238"/>
      <c r="FY401" s="238"/>
      <c r="FZ401" s="238"/>
      <c r="GA401" s="238"/>
      <c r="GB401" s="238"/>
      <c r="GC401" s="238"/>
      <c r="GD401" s="238"/>
      <c r="GE401" s="238"/>
      <c r="GF401" s="238"/>
      <c r="GG401" s="238"/>
      <c r="GH401" s="238"/>
      <c r="GI401" s="238"/>
      <c r="GJ401" s="238"/>
      <c r="GK401" s="238"/>
      <c r="GL401" s="238"/>
    </row>
    <row r="402" spans="1:194" s="239" customFormat="1" ht="47.25">
      <c r="A402" s="240" t="s">
        <v>615</v>
      </c>
      <c r="B402" s="245"/>
      <c r="C402" s="246">
        <v>922</v>
      </c>
      <c r="D402" s="236" t="s">
        <v>215</v>
      </c>
      <c r="E402" s="236" t="s">
        <v>211</v>
      </c>
      <c r="F402" s="244" t="s">
        <v>644</v>
      </c>
      <c r="G402" s="244"/>
      <c r="H402" s="237">
        <f t="shared" si="230"/>
        <v>78</v>
      </c>
      <c r="I402" s="237">
        <f t="shared" si="230"/>
        <v>18.899999999999999</v>
      </c>
      <c r="J402" s="113">
        <f t="shared" si="231"/>
        <v>24.230769230769226</v>
      </c>
      <c r="K402" s="113">
        <f t="shared" si="232"/>
        <v>-59.1</v>
      </c>
      <c r="L402" s="238"/>
      <c r="M402" s="238"/>
      <c r="N402" s="238"/>
      <c r="O402" s="238"/>
      <c r="P402" s="238"/>
      <c r="Q402" s="238"/>
      <c r="R402" s="238"/>
      <c r="S402" s="238"/>
      <c r="T402" s="238"/>
      <c r="U402" s="238"/>
      <c r="V402" s="238"/>
      <c r="W402" s="238"/>
      <c r="X402" s="238"/>
      <c r="Y402" s="238"/>
      <c r="Z402" s="238"/>
      <c r="AA402" s="238"/>
      <c r="AB402" s="238"/>
      <c r="AC402" s="238"/>
      <c r="AD402" s="238"/>
      <c r="AE402" s="238"/>
      <c r="AF402" s="238"/>
      <c r="AG402" s="238"/>
      <c r="AH402" s="238"/>
      <c r="AI402" s="238"/>
      <c r="AJ402" s="238"/>
      <c r="AK402" s="238"/>
      <c r="AL402" s="238"/>
      <c r="AM402" s="238"/>
      <c r="AN402" s="238"/>
      <c r="AO402" s="238"/>
      <c r="AP402" s="238"/>
      <c r="AQ402" s="238"/>
      <c r="AR402" s="238"/>
      <c r="AS402" s="238"/>
      <c r="AT402" s="238"/>
      <c r="AU402" s="238"/>
      <c r="AV402" s="238"/>
      <c r="AW402" s="238"/>
      <c r="AX402" s="238"/>
      <c r="AY402" s="238"/>
      <c r="AZ402" s="238"/>
      <c r="BA402" s="238"/>
      <c r="BB402" s="238"/>
      <c r="BC402" s="238"/>
      <c r="BD402" s="238"/>
      <c r="BE402" s="238"/>
      <c r="BF402" s="238"/>
      <c r="BG402" s="238"/>
      <c r="BH402" s="238"/>
      <c r="BI402" s="238"/>
      <c r="BJ402" s="238"/>
      <c r="BK402" s="238"/>
      <c r="BL402" s="238"/>
      <c r="BM402" s="238"/>
      <c r="BN402" s="238"/>
      <c r="BO402" s="238"/>
      <c r="BP402" s="238"/>
      <c r="BQ402" s="238"/>
      <c r="BR402" s="238"/>
      <c r="BS402" s="238"/>
      <c r="BT402" s="238"/>
      <c r="BU402" s="238"/>
      <c r="BV402" s="238"/>
      <c r="BW402" s="238"/>
      <c r="BX402" s="238"/>
      <c r="BY402" s="238"/>
      <c r="BZ402" s="238"/>
      <c r="CA402" s="238"/>
      <c r="CB402" s="238"/>
      <c r="CC402" s="238"/>
      <c r="CD402" s="238"/>
      <c r="CE402" s="238"/>
      <c r="CF402" s="238"/>
      <c r="CG402" s="238"/>
      <c r="CH402" s="238"/>
      <c r="CI402" s="238"/>
      <c r="CJ402" s="238"/>
      <c r="CK402" s="238"/>
      <c r="CL402" s="238"/>
      <c r="CM402" s="238"/>
      <c r="CN402" s="238"/>
      <c r="CO402" s="238"/>
      <c r="CP402" s="238"/>
      <c r="CQ402" s="238"/>
      <c r="CR402" s="238"/>
      <c r="CS402" s="238"/>
      <c r="CT402" s="238"/>
      <c r="CU402" s="238"/>
      <c r="CV402" s="238"/>
      <c r="CW402" s="238"/>
      <c r="CX402" s="238"/>
      <c r="CY402" s="238"/>
      <c r="CZ402" s="238"/>
      <c r="DA402" s="238"/>
      <c r="DB402" s="238"/>
      <c r="DC402" s="238"/>
      <c r="DD402" s="238"/>
      <c r="DE402" s="238"/>
      <c r="DF402" s="238"/>
      <c r="DG402" s="238"/>
      <c r="DH402" s="238"/>
      <c r="DI402" s="238"/>
      <c r="DJ402" s="238"/>
      <c r="DK402" s="238"/>
      <c r="DL402" s="238"/>
      <c r="DM402" s="238"/>
      <c r="DN402" s="238"/>
      <c r="DO402" s="238"/>
      <c r="DP402" s="238"/>
      <c r="DQ402" s="238"/>
      <c r="DR402" s="238"/>
      <c r="DS402" s="238"/>
      <c r="DT402" s="238"/>
      <c r="DU402" s="238"/>
      <c r="DV402" s="238"/>
      <c r="DW402" s="238"/>
      <c r="DX402" s="238"/>
      <c r="DY402" s="238"/>
      <c r="DZ402" s="238"/>
      <c r="EA402" s="238"/>
      <c r="EB402" s="238"/>
      <c r="EC402" s="238"/>
      <c r="ED402" s="238"/>
      <c r="EE402" s="238"/>
      <c r="EF402" s="238"/>
      <c r="EG402" s="238"/>
      <c r="EH402" s="238"/>
      <c r="EI402" s="238"/>
      <c r="EJ402" s="238"/>
      <c r="EK402" s="238"/>
      <c r="EL402" s="238"/>
      <c r="EM402" s="238"/>
      <c r="EN402" s="238"/>
      <c r="EO402" s="238"/>
      <c r="EP402" s="238"/>
      <c r="EQ402" s="238"/>
      <c r="ER402" s="238"/>
      <c r="ES402" s="238"/>
      <c r="ET402" s="238"/>
      <c r="EU402" s="238"/>
      <c r="EV402" s="238"/>
      <c r="EW402" s="238"/>
      <c r="EX402" s="238"/>
      <c r="EY402" s="238"/>
      <c r="EZ402" s="238"/>
      <c r="FA402" s="238"/>
      <c r="FB402" s="238"/>
      <c r="FC402" s="238"/>
      <c r="FD402" s="238"/>
      <c r="FE402" s="238"/>
      <c r="FF402" s="238"/>
      <c r="FG402" s="238"/>
      <c r="FH402" s="238"/>
      <c r="FI402" s="238"/>
      <c r="FJ402" s="238"/>
      <c r="FK402" s="238"/>
      <c r="FL402" s="238"/>
      <c r="FM402" s="238"/>
      <c r="FN402" s="238"/>
      <c r="FO402" s="238"/>
      <c r="FP402" s="238"/>
      <c r="FQ402" s="238"/>
      <c r="FR402" s="238"/>
      <c r="FS402" s="238"/>
      <c r="FT402" s="238"/>
      <c r="FU402" s="238"/>
      <c r="FV402" s="238"/>
      <c r="FW402" s="238"/>
      <c r="FX402" s="238"/>
      <c r="FY402" s="238"/>
      <c r="FZ402" s="238"/>
      <c r="GA402" s="238"/>
      <c r="GB402" s="238"/>
      <c r="GC402" s="238"/>
      <c r="GD402" s="238"/>
      <c r="GE402" s="238"/>
      <c r="GF402" s="238"/>
      <c r="GG402" s="238"/>
      <c r="GH402" s="238"/>
      <c r="GI402" s="238"/>
      <c r="GJ402" s="238"/>
      <c r="GK402" s="238"/>
      <c r="GL402" s="238"/>
    </row>
    <row r="403" spans="1:194" s="239" customFormat="1" ht="31.5">
      <c r="A403" s="240" t="s">
        <v>151</v>
      </c>
      <c r="B403" s="245"/>
      <c r="C403" s="246">
        <v>922</v>
      </c>
      <c r="D403" s="236" t="s">
        <v>215</v>
      </c>
      <c r="E403" s="236" t="s">
        <v>211</v>
      </c>
      <c r="F403" s="244" t="s">
        <v>644</v>
      </c>
      <c r="G403" s="244" t="s">
        <v>187</v>
      </c>
      <c r="H403" s="237">
        <v>78</v>
      </c>
      <c r="I403" s="237">
        <v>18.899999999999999</v>
      </c>
      <c r="J403" s="113">
        <f t="shared" si="231"/>
        <v>24.230769230769226</v>
      </c>
      <c r="K403" s="113">
        <f t="shared" si="232"/>
        <v>-59.1</v>
      </c>
      <c r="L403" s="238"/>
      <c r="M403" s="238"/>
      <c r="N403" s="238"/>
      <c r="O403" s="238"/>
      <c r="P403" s="238"/>
      <c r="Q403" s="238"/>
      <c r="R403" s="238"/>
      <c r="S403" s="238"/>
      <c r="T403" s="238"/>
      <c r="U403" s="238"/>
      <c r="V403" s="238"/>
      <c r="W403" s="238"/>
      <c r="X403" s="238"/>
      <c r="Y403" s="238"/>
      <c r="Z403" s="238"/>
      <c r="AA403" s="238"/>
      <c r="AB403" s="238"/>
      <c r="AC403" s="238"/>
      <c r="AD403" s="238"/>
      <c r="AE403" s="238"/>
      <c r="AF403" s="238"/>
      <c r="AG403" s="238"/>
      <c r="AH403" s="238"/>
      <c r="AI403" s="238"/>
      <c r="AJ403" s="238"/>
      <c r="AK403" s="238"/>
      <c r="AL403" s="238"/>
      <c r="AM403" s="238"/>
      <c r="AN403" s="238"/>
      <c r="AO403" s="238"/>
      <c r="AP403" s="238"/>
      <c r="AQ403" s="238"/>
      <c r="AR403" s="238"/>
      <c r="AS403" s="238"/>
      <c r="AT403" s="238"/>
      <c r="AU403" s="238"/>
      <c r="AV403" s="238"/>
      <c r="AW403" s="238"/>
      <c r="AX403" s="238"/>
      <c r="AY403" s="238"/>
      <c r="AZ403" s="238"/>
      <c r="BA403" s="238"/>
      <c r="BB403" s="238"/>
      <c r="BC403" s="238"/>
      <c r="BD403" s="238"/>
      <c r="BE403" s="238"/>
      <c r="BF403" s="238"/>
      <c r="BG403" s="238"/>
      <c r="BH403" s="238"/>
      <c r="BI403" s="238"/>
      <c r="BJ403" s="238"/>
      <c r="BK403" s="238"/>
      <c r="BL403" s="238"/>
      <c r="BM403" s="238"/>
      <c r="BN403" s="238"/>
      <c r="BO403" s="238"/>
      <c r="BP403" s="238"/>
      <c r="BQ403" s="238"/>
      <c r="BR403" s="238"/>
      <c r="BS403" s="238"/>
      <c r="BT403" s="238"/>
      <c r="BU403" s="238"/>
      <c r="BV403" s="238"/>
      <c r="BW403" s="238"/>
      <c r="BX403" s="238"/>
      <c r="BY403" s="238"/>
      <c r="BZ403" s="238"/>
      <c r="CA403" s="238"/>
      <c r="CB403" s="238"/>
      <c r="CC403" s="238"/>
      <c r="CD403" s="238"/>
      <c r="CE403" s="238"/>
      <c r="CF403" s="238"/>
      <c r="CG403" s="238"/>
      <c r="CH403" s="238"/>
      <c r="CI403" s="238"/>
      <c r="CJ403" s="238"/>
      <c r="CK403" s="238"/>
      <c r="CL403" s="238"/>
      <c r="CM403" s="238"/>
      <c r="CN403" s="238"/>
      <c r="CO403" s="238"/>
      <c r="CP403" s="238"/>
      <c r="CQ403" s="238"/>
      <c r="CR403" s="238"/>
      <c r="CS403" s="238"/>
      <c r="CT403" s="238"/>
      <c r="CU403" s="238"/>
      <c r="CV403" s="238"/>
      <c r="CW403" s="238"/>
      <c r="CX403" s="238"/>
      <c r="CY403" s="238"/>
      <c r="CZ403" s="238"/>
      <c r="DA403" s="238"/>
      <c r="DB403" s="238"/>
      <c r="DC403" s="238"/>
      <c r="DD403" s="238"/>
      <c r="DE403" s="238"/>
      <c r="DF403" s="238"/>
      <c r="DG403" s="238"/>
      <c r="DH403" s="238"/>
      <c r="DI403" s="238"/>
      <c r="DJ403" s="238"/>
      <c r="DK403" s="238"/>
      <c r="DL403" s="238"/>
      <c r="DM403" s="238"/>
      <c r="DN403" s="238"/>
      <c r="DO403" s="238"/>
      <c r="DP403" s="238"/>
      <c r="DQ403" s="238"/>
      <c r="DR403" s="238"/>
      <c r="DS403" s="238"/>
      <c r="DT403" s="238"/>
      <c r="DU403" s="238"/>
      <c r="DV403" s="238"/>
      <c r="DW403" s="238"/>
      <c r="DX403" s="238"/>
      <c r="DY403" s="238"/>
      <c r="DZ403" s="238"/>
      <c r="EA403" s="238"/>
      <c r="EB403" s="238"/>
      <c r="EC403" s="238"/>
      <c r="ED403" s="238"/>
      <c r="EE403" s="238"/>
      <c r="EF403" s="238"/>
      <c r="EG403" s="238"/>
      <c r="EH403" s="238"/>
      <c r="EI403" s="238"/>
      <c r="EJ403" s="238"/>
      <c r="EK403" s="238"/>
      <c r="EL403" s="238"/>
      <c r="EM403" s="238"/>
      <c r="EN403" s="238"/>
      <c r="EO403" s="238"/>
      <c r="EP403" s="238"/>
      <c r="EQ403" s="238"/>
      <c r="ER403" s="238"/>
      <c r="ES403" s="238"/>
      <c r="ET403" s="238"/>
      <c r="EU403" s="238"/>
      <c r="EV403" s="238"/>
      <c r="EW403" s="238"/>
      <c r="EX403" s="238"/>
      <c r="EY403" s="238"/>
      <c r="EZ403" s="238"/>
      <c r="FA403" s="238"/>
      <c r="FB403" s="238"/>
      <c r="FC403" s="238"/>
      <c r="FD403" s="238"/>
      <c r="FE403" s="238"/>
      <c r="FF403" s="238"/>
      <c r="FG403" s="238"/>
      <c r="FH403" s="238"/>
      <c r="FI403" s="238"/>
      <c r="FJ403" s="238"/>
      <c r="FK403" s="238"/>
      <c r="FL403" s="238"/>
      <c r="FM403" s="238"/>
      <c r="FN403" s="238"/>
      <c r="FO403" s="238"/>
      <c r="FP403" s="238"/>
      <c r="FQ403" s="238"/>
      <c r="FR403" s="238"/>
      <c r="FS403" s="238"/>
      <c r="FT403" s="238"/>
      <c r="FU403" s="238"/>
      <c r="FV403" s="238"/>
      <c r="FW403" s="238"/>
      <c r="FX403" s="238"/>
      <c r="FY403" s="238"/>
      <c r="FZ403" s="238"/>
      <c r="GA403" s="238"/>
      <c r="GB403" s="238"/>
      <c r="GC403" s="238"/>
      <c r="GD403" s="238"/>
      <c r="GE403" s="238"/>
      <c r="GF403" s="238"/>
      <c r="GG403" s="238"/>
      <c r="GH403" s="238"/>
      <c r="GI403" s="238"/>
      <c r="GJ403" s="238"/>
      <c r="GK403" s="238"/>
      <c r="GL403" s="238"/>
    </row>
    <row r="404" spans="1:194" s="239" customFormat="1" ht="63">
      <c r="A404" s="240" t="s">
        <v>477</v>
      </c>
      <c r="B404" s="245"/>
      <c r="C404" s="246">
        <v>922</v>
      </c>
      <c r="D404" s="236" t="s">
        <v>215</v>
      </c>
      <c r="E404" s="236" t="s">
        <v>211</v>
      </c>
      <c r="F404" s="244" t="s">
        <v>476</v>
      </c>
      <c r="G404" s="244"/>
      <c r="H404" s="237">
        <f t="shared" ref="H404:I404" si="233">SUM(H405)</f>
        <v>4629.3</v>
      </c>
      <c r="I404" s="237">
        <f t="shared" si="233"/>
        <v>1242.7</v>
      </c>
      <c r="J404" s="113">
        <f t="shared" si="231"/>
        <v>26.844231309269219</v>
      </c>
      <c r="K404" s="113">
        <f t="shared" si="232"/>
        <v>-3386.6000000000004</v>
      </c>
      <c r="L404" s="238"/>
      <c r="M404" s="238"/>
      <c r="N404" s="238"/>
      <c r="O404" s="238"/>
      <c r="P404" s="238"/>
      <c r="Q404" s="238"/>
      <c r="R404" s="238"/>
      <c r="S404" s="238"/>
      <c r="T404" s="238"/>
      <c r="U404" s="238"/>
      <c r="V404" s="238"/>
      <c r="W404" s="238"/>
      <c r="X404" s="238"/>
      <c r="Y404" s="238"/>
      <c r="Z404" s="238"/>
      <c r="AA404" s="238"/>
      <c r="AB404" s="238"/>
      <c r="AC404" s="238"/>
      <c r="AD404" s="238"/>
      <c r="AE404" s="238"/>
      <c r="AF404" s="238"/>
      <c r="AG404" s="238"/>
      <c r="AH404" s="238"/>
      <c r="AI404" s="238"/>
      <c r="AJ404" s="238"/>
      <c r="AK404" s="238"/>
      <c r="AL404" s="238"/>
      <c r="AM404" s="238"/>
      <c r="AN404" s="238"/>
      <c r="AO404" s="238"/>
      <c r="AP404" s="238"/>
      <c r="AQ404" s="238"/>
      <c r="AR404" s="238"/>
      <c r="AS404" s="238"/>
      <c r="AT404" s="238"/>
      <c r="AU404" s="238"/>
      <c r="AV404" s="238"/>
      <c r="AW404" s="238"/>
      <c r="AX404" s="238"/>
      <c r="AY404" s="238"/>
      <c r="AZ404" s="238"/>
      <c r="BA404" s="238"/>
      <c r="BB404" s="238"/>
      <c r="BC404" s="238"/>
      <c r="BD404" s="238"/>
      <c r="BE404" s="238"/>
      <c r="BF404" s="238"/>
      <c r="BG404" s="238"/>
      <c r="BH404" s="238"/>
      <c r="BI404" s="238"/>
      <c r="BJ404" s="238"/>
      <c r="BK404" s="238"/>
      <c r="BL404" s="238"/>
      <c r="BM404" s="238"/>
      <c r="BN404" s="238"/>
      <c r="BO404" s="238"/>
      <c r="BP404" s="238"/>
      <c r="BQ404" s="238"/>
      <c r="BR404" s="238"/>
      <c r="BS404" s="238"/>
      <c r="BT404" s="238"/>
      <c r="BU404" s="238"/>
      <c r="BV404" s="238"/>
      <c r="BW404" s="238"/>
      <c r="BX404" s="238"/>
      <c r="BY404" s="238"/>
      <c r="BZ404" s="238"/>
      <c r="CA404" s="238"/>
      <c r="CB404" s="238"/>
      <c r="CC404" s="238"/>
      <c r="CD404" s="238"/>
      <c r="CE404" s="238"/>
      <c r="CF404" s="238"/>
      <c r="CG404" s="238"/>
      <c r="CH404" s="238"/>
      <c r="CI404" s="238"/>
      <c r="CJ404" s="238"/>
      <c r="CK404" s="238"/>
      <c r="CL404" s="238"/>
      <c r="CM404" s="238"/>
      <c r="CN404" s="238"/>
      <c r="CO404" s="238"/>
      <c r="CP404" s="238"/>
      <c r="CQ404" s="238"/>
      <c r="CR404" s="238"/>
      <c r="CS404" s="238"/>
      <c r="CT404" s="238"/>
      <c r="CU404" s="238"/>
      <c r="CV404" s="238"/>
      <c r="CW404" s="238"/>
      <c r="CX404" s="238"/>
      <c r="CY404" s="238"/>
      <c r="CZ404" s="238"/>
      <c r="DA404" s="238"/>
      <c r="DB404" s="238"/>
      <c r="DC404" s="238"/>
      <c r="DD404" s="238"/>
      <c r="DE404" s="238"/>
      <c r="DF404" s="238"/>
      <c r="DG404" s="238"/>
      <c r="DH404" s="238"/>
      <c r="DI404" s="238"/>
      <c r="DJ404" s="238"/>
      <c r="DK404" s="238"/>
      <c r="DL404" s="238"/>
      <c r="DM404" s="238"/>
      <c r="DN404" s="238"/>
      <c r="DO404" s="238"/>
      <c r="DP404" s="238"/>
      <c r="DQ404" s="238"/>
      <c r="DR404" s="238"/>
      <c r="DS404" s="238"/>
      <c r="DT404" s="238"/>
      <c r="DU404" s="238"/>
      <c r="DV404" s="238"/>
      <c r="DW404" s="238"/>
      <c r="DX404" s="238"/>
      <c r="DY404" s="238"/>
      <c r="DZ404" s="238"/>
      <c r="EA404" s="238"/>
      <c r="EB404" s="238"/>
      <c r="EC404" s="238"/>
      <c r="ED404" s="238"/>
      <c r="EE404" s="238"/>
      <c r="EF404" s="238"/>
      <c r="EG404" s="238"/>
      <c r="EH404" s="238"/>
      <c r="EI404" s="238"/>
      <c r="EJ404" s="238"/>
      <c r="EK404" s="238"/>
      <c r="EL404" s="238"/>
      <c r="EM404" s="238"/>
      <c r="EN404" s="238"/>
      <c r="EO404" s="238"/>
      <c r="EP404" s="238"/>
      <c r="EQ404" s="238"/>
      <c r="ER404" s="238"/>
      <c r="ES404" s="238"/>
      <c r="ET404" s="238"/>
      <c r="EU404" s="238"/>
      <c r="EV404" s="238"/>
      <c r="EW404" s="238"/>
      <c r="EX404" s="238"/>
      <c r="EY404" s="238"/>
      <c r="EZ404" s="238"/>
      <c r="FA404" s="238"/>
      <c r="FB404" s="238"/>
      <c r="FC404" s="238"/>
      <c r="FD404" s="238"/>
      <c r="FE404" s="238"/>
      <c r="FF404" s="238"/>
      <c r="FG404" s="238"/>
      <c r="FH404" s="238"/>
      <c r="FI404" s="238"/>
      <c r="FJ404" s="238"/>
      <c r="FK404" s="238"/>
      <c r="FL404" s="238"/>
      <c r="FM404" s="238"/>
      <c r="FN404" s="238"/>
      <c r="FO404" s="238"/>
      <c r="FP404" s="238"/>
      <c r="FQ404" s="238"/>
      <c r="FR404" s="238"/>
      <c r="FS404" s="238"/>
      <c r="FT404" s="238"/>
      <c r="FU404" s="238"/>
      <c r="FV404" s="238"/>
      <c r="FW404" s="238"/>
      <c r="FX404" s="238"/>
      <c r="FY404" s="238"/>
      <c r="FZ404" s="238"/>
      <c r="GA404" s="238"/>
      <c r="GB404" s="238"/>
      <c r="GC404" s="238"/>
      <c r="GD404" s="238"/>
      <c r="GE404" s="238"/>
      <c r="GF404" s="238"/>
      <c r="GG404" s="238"/>
      <c r="GH404" s="238"/>
      <c r="GI404" s="238"/>
      <c r="GJ404" s="238"/>
      <c r="GK404" s="238"/>
      <c r="GL404" s="238"/>
    </row>
    <row r="405" spans="1:194" s="239" customFormat="1" ht="31.5">
      <c r="A405" s="240" t="s">
        <v>151</v>
      </c>
      <c r="B405" s="245"/>
      <c r="C405" s="246">
        <v>922</v>
      </c>
      <c r="D405" s="236" t="s">
        <v>215</v>
      </c>
      <c r="E405" s="236" t="s">
        <v>211</v>
      </c>
      <c r="F405" s="244" t="s">
        <v>476</v>
      </c>
      <c r="G405" s="244" t="s">
        <v>187</v>
      </c>
      <c r="H405" s="237">
        <v>4629.3</v>
      </c>
      <c r="I405" s="237">
        <v>1242.7</v>
      </c>
      <c r="J405" s="113">
        <f t="shared" si="231"/>
        <v>26.844231309269219</v>
      </c>
      <c r="K405" s="113">
        <f t="shared" si="232"/>
        <v>-3386.6000000000004</v>
      </c>
      <c r="L405" s="238"/>
      <c r="M405" s="238"/>
      <c r="N405" s="238"/>
      <c r="O405" s="238"/>
      <c r="P405" s="238"/>
      <c r="Q405" s="238"/>
      <c r="R405" s="238"/>
      <c r="S405" s="238"/>
      <c r="T405" s="238"/>
      <c r="U405" s="238"/>
      <c r="V405" s="238"/>
      <c r="W405" s="238"/>
      <c r="X405" s="238"/>
      <c r="Y405" s="238"/>
      <c r="Z405" s="238"/>
      <c r="AA405" s="238"/>
      <c r="AB405" s="238"/>
      <c r="AC405" s="238"/>
      <c r="AD405" s="238"/>
      <c r="AE405" s="238"/>
      <c r="AF405" s="238"/>
      <c r="AG405" s="238"/>
      <c r="AH405" s="238"/>
      <c r="AI405" s="238"/>
      <c r="AJ405" s="238"/>
      <c r="AK405" s="238"/>
      <c r="AL405" s="238"/>
      <c r="AM405" s="238"/>
      <c r="AN405" s="238"/>
      <c r="AO405" s="238"/>
      <c r="AP405" s="238"/>
      <c r="AQ405" s="238"/>
      <c r="AR405" s="238"/>
      <c r="AS405" s="238"/>
      <c r="AT405" s="238"/>
      <c r="AU405" s="238"/>
      <c r="AV405" s="238"/>
      <c r="AW405" s="238"/>
      <c r="AX405" s="238"/>
      <c r="AY405" s="238"/>
      <c r="AZ405" s="238"/>
      <c r="BA405" s="238"/>
      <c r="BB405" s="238"/>
      <c r="BC405" s="238"/>
      <c r="BD405" s="238"/>
      <c r="BE405" s="238"/>
      <c r="BF405" s="238"/>
      <c r="BG405" s="238"/>
      <c r="BH405" s="238"/>
      <c r="BI405" s="238"/>
      <c r="BJ405" s="238"/>
      <c r="BK405" s="238"/>
      <c r="BL405" s="238"/>
      <c r="BM405" s="238"/>
      <c r="BN405" s="238"/>
      <c r="BO405" s="238"/>
      <c r="BP405" s="238"/>
      <c r="BQ405" s="238"/>
      <c r="BR405" s="238"/>
      <c r="BS405" s="238"/>
      <c r="BT405" s="238"/>
      <c r="BU405" s="238"/>
      <c r="BV405" s="238"/>
      <c r="BW405" s="238"/>
      <c r="BX405" s="238"/>
      <c r="BY405" s="238"/>
      <c r="BZ405" s="238"/>
      <c r="CA405" s="238"/>
      <c r="CB405" s="238"/>
      <c r="CC405" s="238"/>
      <c r="CD405" s="238"/>
      <c r="CE405" s="238"/>
      <c r="CF405" s="238"/>
      <c r="CG405" s="238"/>
      <c r="CH405" s="238"/>
      <c r="CI405" s="238"/>
      <c r="CJ405" s="238"/>
      <c r="CK405" s="238"/>
      <c r="CL405" s="238"/>
      <c r="CM405" s="238"/>
      <c r="CN405" s="238"/>
      <c r="CO405" s="238"/>
      <c r="CP405" s="238"/>
      <c r="CQ405" s="238"/>
      <c r="CR405" s="238"/>
      <c r="CS405" s="238"/>
      <c r="CT405" s="238"/>
      <c r="CU405" s="238"/>
      <c r="CV405" s="238"/>
      <c r="CW405" s="238"/>
      <c r="CX405" s="238"/>
      <c r="CY405" s="238"/>
      <c r="CZ405" s="238"/>
      <c r="DA405" s="238"/>
      <c r="DB405" s="238"/>
      <c r="DC405" s="238"/>
      <c r="DD405" s="238"/>
      <c r="DE405" s="238"/>
      <c r="DF405" s="238"/>
      <c r="DG405" s="238"/>
      <c r="DH405" s="238"/>
      <c r="DI405" s="238"/>
      <c r="DJ405" s="238"/>
      <c r="DK405" s="238"/>
      <c r="DL405" s="238"/>
      <c r="DM405" s="238"/>
      <c r="DN405" s="238"/>
      <c r="DO405" s="238"/>
      <c r="DP405" s="238"/>
      <c r="DQ405" s="238"/>
      <c r="DR405" s="238"/>
      <c r="DS405" s="238"/>
      <c r="DT405" s="238"/>
      <c r="DU405" s="238"/>
      <c r="DV405" s="238"/>
      <c r="DW405" s="238"/>
      <c r="DX405" s="238"/>
      <c r="DY405" s="238"/>
      <c r="DZ405" s="238"/>
      <c r="EA405" s="238"/>
      <c r="EB405" s="238"/>
      <c r="EC405" s="238"/>
      <c r="ED405" s="238"/>
      <c r="EE405" s="238"/>
      <c r="EF405" s="238"/>
      <c r="EG405" s="238"/>
      <c r="EH405" s="238"/>
      <c r="EI405" s="238"/>
      <c r="EJ405" s="238"/>
      <c r="EK405" s="238"/>
      <c r="EL405" s="238"/>
      <c r="EM405" s="238"/>
      <c r="EN405" s="238"/>
      <c r="EO405" s="238"/>
      <c r="EP405" s="238"/>
      <c r="EQ405" s="238"/>
      <c r="ER405" s="238"/>
      <c r="ES405" s="238"/>
      <c r="ET405" s="238"/>
      <c r="EU405" s="238"/>
      <c r="EV405" s="238"/>
      <c r="EW405" s="238"/>
      <c r="EX405" s="238"/>
      <c r="EY405" s="238"/>
      <c r="EZ405" s="238"/>
      <c r="FA405" s="238"/>
      <c r="FB405" s="238"/>
      <c r="FC405" s="238"/>
      <c r="FD405" s="238"/>
      <c r="FE405" s="238"/>
      <c r="FF405" s="238"/>
      <c r="FG405" s="238"/>
      <c r="FH405" s="238"/>
      <c r="FI405" s="238"/>
      <c r="FJ405" s="238"/>
      <c r="FK405" s="238"/>
      <c r="FL405" s="238"/>
      <c r="FM405" s="238"/>
      <c r="FN405" s="238"/>
      <c r="FO405" s="238"/>
      <c r="FP405" s="238"/>
      <c r="FQ405" s="238"/>
      <c r="FR405" s="238"/>
      <c r="FS405" s="238"/>
      <c r="FT405" s="238"/>
      <c r="FU405" s="238"/>
      <c r="FV405" s="238"/>
      <c r="FW405" s="238"/>
      <c r="FX405" s="238"/>
      <c r="FY405" s="238"/>
      <c r="FZ405" s="238"/>
      <c r="GA405" s="238"/>
      <c r="GB405" s="238"/>
      <c r="GC405" s="238"/>
      <c r="GD405" s="238"/>
      <c r="GE405" s="238"/>
      <c r="GF405" s="238"/>
      <c r="GG405" s="238"/>
      <c r="GH405" s="238"/>
      <c r="GI405" s="238"/>
      <c r="GJ405" s="238"/>
      <c r="GK405" s="238"/>
      <c r="GL405" s="238"/>
    </row>
    <row r="406" spans="1:194" s="239" customFormat="1" ht="63">
      <c r="A406" s="240" t="s">
        <v>983</v>
      </c>
      <c r="B406" s="233"/>
      <c r="C406" s="234">
        <v>922</v>
      </c>
      <c r="D406" s="235" t="s">
        <v>215</v>
      </c>
      <c r="E406" s="235" t="s">
        <v>211</v>
      </c>
      <c r="F406" s="236" t="s">
        <v>622</v>
      </c>
      <c r="G406" s="236"/>
      <c r="H406" s="237">
        <f t="shared" ref="H406:I406" si="234">SUM(H407)</f>
        <v>865</v>
      </c>
      <c r="I406" s="237">
        <f t="shared" si="234"/>
        <v>56.5</v>
      </c>
      <c r="J406" s="113">
        <f t="shared" si="231"/>
        <v>6.5317919075144504</v>
      </c>
      <c r="K406" s="113">
        <f t="shared" si="232"/>
        <v>-808.5</v>
      </c>
      <c r="L406" s="238"/>
      <c r="M406" s="238"/>
      <c r="N406" s="238"/>
      <c r="O406" s="238"/>
      <c r="P406" s="238"/>
      <c r="Q406" s="238"/>
      <c r="R406" s="238"/>
      <c r="S406" s="238"/>
      <c r="T406" s="238"/>
      <c r="U406" s="238"/>
      <c r="V406" s="238"/>
      <c r="W406" s="238"/>
      <c r="X406" s="238"/>
      <c r="Y406" s="238"/>
      <c r="Z406" s="238"/>
      <c r="AA406" s="238"/>
      <c r="AB406" s="238"/>
      <c r="AC406" s="238"/>
      <c r="AD406" s="238"/>
      <c r="AE406" s="238"/>
      <c r="AF406" s="238"/>
      <c r="AG406" s="238"/>
      <c r="AH406" s="238"/>
      <c r="AI406" s="238"/>
      <c r="AJ406" s="238"/>
      <c r="AK406" s="238"/>
      <c r="AL406" s="238"/>
      <c r="AM406" s="238"/>
      <c r="AN406" s="238"/>
      <c r="AO406" s="238"/>
      <c r="AP406" s="238"/>
      <c r="AQ406" s="238"/>
      <c r="AR406" s="238"/>
      <c r="AS406" s="238"/>
      <c r="AT406" s="238"/>
      <c r="AU406" s="238"/>
      <c r="AV406" s="238"/>
      <c r="AW406" s="238"/>
      <c r="AX406" s="238"/>
      <c r="AY406" s="238"/>
      <c r="AZ406" s="238"/>
      <c r="BA406" s="238"/>
      <c r="BB406" s="238"/>
      <c r="BC406" s="238"/>
      <c r="BD406" s="238"/>
      <c r="BE406" s="238"/>
      <c r="BF406" s="238"/>
      <c r="BG406" s="238"/>
      <c r="BH406" s="238"/>
      <c r="BI406" s="238"/>
      <c r="BJ406" s="238"/>
      <c r="BK406" s="238"/>
      <c r="BL406" s="238"/>
      <c r="BM406" s="238"/>
      <c r="BN406" s="238"/>
      <c r="BO406" s="238"/>
      <c r="BP406" s="238"/>
      <c r="BQ406" s="238"/>
      <c r="BR406" s="238"/>
      <c r="BS406" s="238"/>
      <c r="BT406" s="238"/>
      <c r="BU406" s="238"/>
      <c r="BV406" s="238"/>
      <c r="BW406" s="238"/>
      <c r="BX406" s="238"/>
      <c r="BY406" s="238"/>
      <c r="BZ406" s="238"/>
      <c r="CA406" s="238"/>
      <c r="CB406" s="238"/>
      <c r="CC406" s="238"/>
      <c r="CD406" s="238"/>
      <c r="CE406" s="238"/>
      <c r="CF406" s="238"/>
      <c r="CG406" s="238"/>
      <c r="CH406" s="238"/>
      <c r="CI406" s="238"/>
      <c r="CJ406" s="238"/>
      <c r="CK406" s="238"/>
      <c r="CL406" s="238"/>
      <c r="CM406" s="238"/>
      <c r="CN406" s="238"/>
      <c r="CO406" s="238"/>
      <c r="CP406" s="238"/>
      <c r="CQ406" s="238"/>
      <c r="CR406" s="238"/>
      <c r="CS406" s="238"/>
      <c r="CT406" s="238"/>
      <c r="CU406" s="238"/>
      <c r="CV406" s="238"/>
      <c r="CW406" s="238"/>
      <c r="CX406" s="238"/>
      <c r="CY406" s="238"/>
      <c r="CZ406" s="238"/>
      <c r="DA406" s="238"/>
      <c r="DB406" s="238"/>
      <c r="DC406" s="238"/>
      <c r="DD406" s="238"/>
      <c r="DE406" s="238"/>
      <c r="DF406" s="238"/>
      <c r="DG406" s="238"/>
      <c r="DH406" s="238"/>
      <c r="DI406" s="238"/>
      <c r="DJ406" s="238"/>
      <c r="DK406" s="238"/>
      <c r="DL406" s="238"/>
      <c r="DM406" s="238"/>
      <c r="DN406" s="238"/>
      <c r="DO406" s="238"/>
      <c r="DP406" s="238"/>
      <c r="DQ406" s="238"/>
      <c r="DR406" s="238"/>
      <c r="DS406" s="238"/>
      <c r="DT406" s="238"/>
      <c r="DU406" s="238"/>
      <c r="DV406" s="238"/>
      <c r="DW406" s="238"/>
      <c r="DX406" s="238"/>
      <c r="DY406" s="238"/>
      <c r="DZ406" s="238"/>
      <c r="EA406" s="238"/>
      <c r="EB406" s="238"/>
      <c r="EC406" s="238"/>
      <c r="ED406" s="238"/>
      <c r="EE406" s="238"/>
      <c r="EF406" s="238"/>
      <c r="EG406" s="238"/>
      <c r="EH406" s="238"/>
      <c r="EI406" s="238"/>
      <c r="EJ406" s="238"/>
      <c r="EK406" s="238"/>
      <c r="EL406" s="238"/>
      <c r="EM406" s="238"/>
      <c r="EN406" s="238"/>
      <c r="EO406" s="238"/>
      <c r="EP406" s="238"/>
      <c r="EQ406" s="238"/>
      <c r="ER406" s="238"/>
      <c r="ES406" s="238"/>
      <c r="ET406" s="238"/>
      <c r="EU406" s="238"/>
      <c r="EV406" s="238"/>
      <c r="EW406" s="238"/>
      <c r="EX406" s="238"/>
      <c r="EY406" s="238"/>
      <c r="EZ406" s="238"/>
      <c r="FA406" s="238"/>
      <c r="FB406" s="238"/>
      <c r="FC406" s="238"/>
      <c r="FD406" s="238"/>
      <c r="FE406" s="238"/>
      <c r="FF406" s="238"/>
      <c r="FG406" s="238"/>
      <c r="FH406" s="238"/>
      <c r="FI406" s="238"/>
      <c r="FJ406" s="238"/>
      <c r="FK406" s="238"/>
      <c r="FL406" s="238"/>
      <c r="FM406" s="238"/>
      <c r="FN406" s="238"/>
      <c r="FO406" s="238"/>
      <c r="FP406" s="238"/>
      <c r="FQ406" s="238"/>
      <c r="FR406" s="238"/>
      <c r="FS406" s="238"/>
      <c r="FT406" s="238"/>
      <c r="FU406" s="238"/>
      <c r="FV406" s="238"/>
      <c r="FW406" s="238"/>
      <c r="FX406" s="238"/>
      <c r="FY406" s="238"/>
      <c r="FZ406" s="238"/>
      <c r="GA406" s="238"/>
      <c r="GB406" s="238"/>
      <c r="GC406" s="238"/>
      <c r="GD406" s="238"/>
      <c r="GE406" s="238"/>
      <c r="GF406" s="238"/>
      <c r="GG406" s="238"/>
      <c r="GH406" s="238"/>
      <c r="GI406" s="238"/>
      <c r="GJ406" s="238"/>
      <c r="GK406" s="238"/>
      <c r="GL406" s="238"/>
    </row>
    <row r="407" spans="1:194" s="239" customFormat="1" ht="31.5">
      <c r="A407" s="240" t="s">
        <v>151</v>
      </c>
      <c r="B407" s="233"/>
      <c r="C407" s="234">
        <v>922</v>
      </c>
      <c r="D407" s="235" t="s">
        <v>215</v>
      </c>
      <c r="E407" s="235" t="s">
        <v>211</v>
      </c>
      <c r="F407" s="236" t="s">
        <v>622</v>
      </c>
      <c r="G407" s="236" t="s">
        <v>187</v>
      </c>
      <c r="H407" s="237">
        <v>865</v>
      </c>
      <c r="I407" s="237">
        <v>56.5</v>
      </c>
      <c r="J407" s="113">
        <f t="shared" si="231"/>
        <v>6.5317919075144504</v>
      </c>
      <c r="K407" s="113">
        <f t="shared" si="232"/>
        <v>-808.5</v>
      </c>
      <c r="L407" s="238"/>
      <c r="M407" s="238"/>
      <c r="N407" s="238"/>
      <c r="O407" s="238"/>
      <c r="P407" s="238"/>
      <c r="Q407" s="238"/>
      <c r="R407" s="238"/>
      <c r="S407" s="238"/>
      <c r="T407" s="238"/>
      <c r="U407" s="238"/>
      <c r="V407" s="238"/>
      <c r="W407" s="238"/>
      <c r="X407" s="238"/>
      <c r="Y407" s="238"/>
      <c r="Z407" s="238"/>
      <c r="AA407" s="238"/>
      <c r="AB407" s="238"/>
      <c r="AC407" s="238"/>
      <c r="AD407" s="238"/>
      <c r="AE407" s="238"/>
      <c r="AF407" s="238"/>
      <c r="AG407" s="238"/>
      <c r="AH407" s="238"/>
      <c r="AI407" s="238"/>
      <c r="AJ407" s="238"/>
      <c r="AK407" s="238"/>
      <c r="AL407" s="238"/>
      <c r="AM407" s="238"/>
      <c r="AN407" s="238"/>
      <c r="AO407" s="238"/>
      <c r="AP407" s="238"/>
      <c r="AQ407" s="238"/>
      <c r="AR407" s="238"/>
      <c r="AS407" s="238"/>
      <c r="AT407" s="238"/>
      <c r="AU407" s="238"/>
      <c r="AV407" s="238"/>
      <c r="AW407" s="238"/>
      <c r="AX407" s="238"/>
      <c r="AY407" s="238"/>
      <c r="AZ407" s="238"/>
      <c r="BA407" s="238"/>
      <c r="BB407" s="238"/>
      <c r="BC407" s="238"/>
      <c r="BD407" s="238"/>
      <c r="BE407" s="238"/>
      <c r="BF407" s="238"/>
      <c r="BG407" s="238"/>
      <c r="BH407" s="238"/>
      <c r="BI407" s="238"/>
      <c r="BJ407" s="238"/>
      <c r="BK407" s="238"/>
      <c r="BL407" s="238"/>
      <c r="BM407" s="238"/>
      <c r="BN407" s="238"/>
      <c r="BO407" s="238"/>
      <c r="BP407" s="238"/>
      <c r="BQ407" s="238"/>
      <c r="BR407" s="238"/>
      <c r="BS407" s="238"/>
      <c r="BT407" s="238"/>
      <c r="BU407" s="238"/>
      <c r="BV407" s="238"/>
      <c r="BW407" s="238"/>
      <c r="BX407" s="238"/>
      <c r="BY407" s="238"/>
      <c r="BZ407" s="238"/>
      <c r="CA407" s="238"/>
      <c r="CB407" s="238"/>
      <c r="CC407" s="238"/>
      <c r="CD407" s="238"/>
      <c r="CE407" s="238"/>
      <c r="CF407" s="238"/>
      <c r="CG407" s="238"/>
      <c r="CH407" s="238"/>
      <c r="CI407" s="238"/>
      <c r="CJ407" s="238"/>
      <c r="CK407" s="238"/>
      <c r="CL407" s="238"/>
      <c r="CM407" s="238"/>
      <c r="CN407" s="238"/>
      <c r="CO407" s="238"/>
      <c r="CP407" s="238"/>
      <c r="CQ407" s="238"/>
      <c r="CR407" s="238"/>
      <c r="CS407" s="238"/>
      <c r="CT407" s="238"/>
      <c r="CU407" s="238"/>
      <c r="CV407" s="238"/>
      <c r="CW407" s="238"/>
      <c r="CX407" s="238"/>
      <c r="CY407" s="238"/>
      <c r="CZ407" s="238"/>
      <c r="DA407" s="238"/>
      <c r="DB407" s="238"/>
      <c r="DC407" s="238"/>
      <c r="DD407" s="238"/>
      <c r="DE407" s="238"/>
      <c r="DF407" s="238"/>
      <c r="DG407" s="238"/>
      <c r="DH407" s="238"/>
      <c r="DI407" s="238"/>
      <c r="DJ407" s="238"/>
      <c r="DK407" s="238"/>
      <c r="DL407" s="238"/>
      <c r="DM407" s="238"/>
      <c r="DN407" s="238"/>
      <c r="DO407" s="238"/>
      <c r="DP407" s="238"/>
      <c r="DQ407" s="238"/>
      <c r="DR407" s="238"/>
      <c r="DS407" s="238"/>
      <c r="DT407" s="238"/>
      <c r="DU407" s="238"/>
      <c r="DV407" s="238"/>
      <c r="DW407" s="238"/>
      <c r="DX407" s="238"/>
      <c r="DY407" s="238"/>
      <c r="DZ407" s="238"/>
      <c r="EA407" s="238"/>
      <c r="EB407" s="238"/>
      <c r="EC407" s="238"/>
      <c r="ED407" s="238"/>
      <c r="EE407" s="238"/>
      <c r="EF407" s="238"/>
      <c r="EG407" s="238"/>
      <c r="EH407" s="238"/>
      <c r="EI407" s="238"/>
      <c r="EJ407" s="238"/>
      <c r="EK407" s="238"/>
      <c r="EL407" s="238"/>
      <c r="EM407" s="238"/>
      <c r="EN407" s="238"/>
      <c r="EO407" s="238"/>
      <c r="EP407" s="238"/>
      <c r="EQ407" s="238"/>
      <c r="ER407" s="238"/>
      <c r="ES407" s="238"/>
      <c r="ET407" s="238"/>
      <c r="EU407" s="238"/>
      <c r="EV407" s="238"/>
      <c r="EW407" s="238"/>
      <c r="EX407" s="238"/>
      <c r="EY407" s="238"/>
      <c r="EZ407" s="238"/>
      <c r="FA407" s="238"/>
      <c r="FB407" s="238"/>
      <c r="FC407" s="238"/>
      <c r="FD407" s="238"/>
      <c r="FE407" s="238"/>
      <c r="FF407" s="238"/>
      <c r="FG407" s="238"/>
      <c r="FH407" s="238"/>
      <c r="FI407" s="238"/>
      <c r="FJ407" s="238"/>
      <c r="FK407" s="238"/>
      <c r="FL407" s="238"/>
      <c r="FM407" s="238"/>
      <c r="FN407" s="238"/>
      <c r="FO407" s="238"/>
      <c r="FP407" s="238"/>
      <c r="FQ407" s="238"/>
      <c r="FR407" s="238"/>
      <c r="FS407" s="238"/>
      <c r="FT407" s="238"/>
      <c r="FU407" s="238"/>
      <c r="FV407" s="238"/>
      <c r="FW407" s="238"/>
      <c r="FX407" s="238"/>
      <c r="FY407" s="238"/>
      <c r="FZ407" s="238"/>
      <c r="GA407" s="238"/>
      <c r="GB407" s="238"/>
      <c r="GC407" s="238"/>
      <c r="GD407" s="238"/>
      <c r="GE407" s="238"/>
      <c r="GF407" s="238"/>
      <c r="GG407" s="238"/>
      <c r="GH407" s="238"/>
      <c r="GI407" s="238"/>
      <c r="GJ407" s="238"/>
      <c r="GK407" s="238"/>
      <c r="GL407" s="238"/>
    </row>
    <row r="408" spans="1:194" s="239" customFormat="1" ht="38.25" customHeight="1">
      <c r="A408" s="240" t="s">
        <v>976</v>
      </c>
      <c r="B408" s="247"/>
      <c r="C408" s="234">
        <v>922</v>
      </c>
      <c r="D408" s="235" t="s">
        <v>215</v>
      </c>
      <c r="E408" s="235" t="s">
        <v>211</v>
      </c>
      <c r="F408" s="236" t="s">
        <v>624</v>
      </c>
      <c r="G408" s="236"/>
      <c r="H408" s="237">
        <f t="shared" ref="H408:I408" si="235">SUM(H409)</f>
        <v>100</v>
      </c>
      <c r="I408" s="237">
        <f t="shared" si="235"/>
        <v>0</v>
      </c>
      <c r="J408" s="113">
        <f t="shared" si="231"/>
        <v>0</v>
      </c>
      <c r="K408" s="113">
        <f t="shared" si="232"/>
        <v>-100</v>
      </c>
      <c r="L408" s="238"/>
      <c r="M408" s="238"/>
      <c r="N408" s="238"/>
      <c r="O408" s="238"/>
      <c r="P408" s="238"/>
      <c r="Q408" s="238"/>
      <c r="R408" s="238"/>
      <c r="S408" s="238"/>
      <c r="T408" s="238"/>
      <c r="U408" s="238"/>
      <c r="V408" s="238"/>
      <c r="W408" s="238"/>
      <c r="X408" s="238"/>
      <c r="Y408" s="238"/>
      <c r="Z408" s="238"/>
      <c r="AA408" s="238"/>
      <c r="AB408" s="238"/>
      <c r="AC408" s="238"/>
      <c r="AD408" s="238"/>
      <c r="AE408" s="238"/>
      <c r="AF408" s="238"/>
      <c r="AG408" s="238"/>
      <c r="AH408" s="238"/>
      <c r="AI408" s="238"/>
      <c r="AJ408" s="238"/>
      <c r="AK408" s="238"/>
      <c r="AL408" s="238"/>
      <c r="AM408" s="238"/>
      <c r="AN408" s="238"/>
      <c r="AO408" s="238"/>
      <c r="AP408" s="238"/>
      <c r="AQ408" s="238"/>
      <c r="AR408" s="238"/>
      <c r="AS408" s="238"/>
      <c r="AT408" s="238"/>
      <c r="AU408" s="238"/>
      <c r="AV408" s="238"/>
      <c r="AW408" s="238"/>
      <c r="AX408" s="238"/>
      <c r="AY408" s="238"/>
      <c r="AZ408" s="238"/>
      <c r="BA408" s="238"/>
      <c r="BB408" s="238"/>
      <c r="BC408" s="238"/>
      <c r="BD408" s="238"/>
      <c r="BE408" s="238"/>
      <c r="BF408" s="238"/>
      <c r="BG408" s="238"/>
      <c r="BH408" s="238"/>
      <c r="BI408" s="238"/>
      <c r="BJ408" s="238"/>
      <c r="BK408" s="238"/>
      <c r="BL408" s="238"/>
      <c r="BM408" s="238"/>
      <c r="BN408" s="238"/>
      <c r="BO408" s="238"/>
      <c r="BP408" s="238"/>
      <c r="BQ408" s="238"/>
      <c r="BR408" s="238"/>
      <c r="BS408" s="238"/>
      <c r="BT408" s="238"/>
      <c r="BU408" s="238"/>
      <c r="BV408" s="238"/>
      <c r="BW408" s="238"/>
      <c r="BX408" s="238"/>
      <c r="BY408" s="238"/>
      <c r="BZ408" s="238"/>
      <c r="CA408" s="238"/>
      <c r="CB408" s="238"/>
      <c r="CC408" s="238"/>
      <c r="CD408" s="238"/>
      <c r="CE408" s="238"/>
      <c r="CF408" s="238"/>
      <c r="CG408" s="238"/>
      <c r="CH408" s="238"/>
      <c r="CI408" s="238"/>
      <c r="CJ408" s="238"/>
      <c r="CK408" s="238"/>
      <c r="CL408" s="238"/>
      <c r="CM408" s="238"/>
      <c r="CN408" s="238"/>
      <c r="CO408" s="238"/>
      <c r="CP408" s="238"/>
      <c r="CQ408" s="238"/>
      <c r="CR408" s="238"/>
      <c r="CS408" s="238"/>
      <c r="CT408" s="238"/>
      <c r="CU408" s="238"/>
      <c r="CV408" s="238"/>
      <c r="CW408" s="238"/>
      <c r="CX408" s="238"/>
      <c r="CY408" s="238"/>
      <c r="CZ408" s="238"/>
      <c r="DA408" s="238"/>
      <c r="DB408" s="238"/>
      <c r="DC408" s="238"/>
      <c r="DD408" s="238"/>
      <c r="DE408" s="238"/>
      <c r="DF408" s="238"/>
      <c r="DG408" s="238"/>
      <c r="DH408" s="238"/>
      <c r="DI408" s="238"/>
      <c r="DJ408" s="238"/>
      <c r="DK408" s="238"/>
      <c r="DL408" s="238"/>
      <c r="DM408" s="238"/>
      <c r="DN408" s="238"/>
      <c r="DO408" s="238"/>
      <c r="DP408" s="238"/>
      <c r="DQ408" s="238"/>
      <c r="DR408" s="238"/>
      <c r="DS408" s="238"/>
      <c r="DT408" s="238"/>
      <c r="DU408" s="238"/>
      <c r="DV408" s="238"/>
      <c r="DW408" s="238"/>
      <c r="DX408" s="238"/>
      <c r="DY408" s="238"/>
      <c r="DZ408" s="238"/>
      <c r="EA408" s="238"/>
      <c r="EB408" s="238"/>
      <c r="EC408" s="238"/>
      <c r="ED408" s="238"/>
      <c r="EE408" s="238"/>
      <c r="EF408" s="238"/>
      <c r="EG408" s="238"/>
      <c r="EH408" s="238"/>
      <c r="EI408" s="238"/>
      <c r="EJ408" s="238"/>
      <c r="EK408" s="238"/>
      <c r="EL408" s="238"/>
      <c r="EM408" s="238"/>
      <c r="EN408" s="238"/>
      <c r="EO408" s="238"/>
      <c r="EP408" s="238"/>
      <c r="EQ408" s="238"/>
      <c r="ER408" s="238"/>
      <c r="ES408" s="238"/>
      <c r="ET408" s="238"/>
      <c r="EU408" s="238"/>
      <c r="EV408" s="238"/>
      <c r="EW408" s="238"/>
      <c r="EX408" s="238"/>
      <c r="EY408" s="238"/>
      <c r="EZ408" s="238"/>
      <c r="FA408" s="238"/>
      <c r="FB408" s="238"/>
      <c r="FC408" s="238"/>
      <c r="FD408" s="238"/>
      <c r="FE408" s="238"/>
      <c r="FF408" s="238"/>
      <c r="FG408" s="238"/>
      <c r="FH408" s="238"/>
      <c r="FI408" s="238"/>
      <c r="FJ408" s="238"/>
      <c r="FK408" s="238"/>
      <c r="FL408" s="238"/>
      <c r="FM408" s="238"/>
      <c r="FN408" s="238"/>
      <c r="FO408" s="238"/>
      <c r="FP408" s="238"/>
      <c r="FQ408" s="238"/>
      <c r="FR408" s="238"/>
      <c r="FS408" s="238"/>
      <c r="FT408" s="238"/>
      <c r="FU408" s="238"/>
      <c r="FV408" s="238"/>
      <c r="FW408" s="238"/>
      <c r="FX408" s="238"/>
      <c r="FY408" s="238"/>
      <c r="FZ408" s="238"/>
      <c r="GA408" s="238"/>
      <c r="GB408" s="238"/>
      <c r="GC408" s="238"/>
      <c r="GD408" s="238"/>
      <c r="GE408" s="238"/>
      <c r="GF408" s="238"/>
      <c r="GG408" s="238"/>
      <c r="GH408" s="238"/>
      <c r="GI408" s="238"/>
      <c r="GJ408" s="238"/>
      <c r="GK408" s="238"/>
      <c r="GL408" s="238"/>
    </row>
    <row r="409" spans="1:194" s="239" customFormat="1" ht="31.5" customHeight="1">
      <c r="A409" s="240" t="s">
        <v>151</v>
      </c>
      <c r="B409" s="242"/>
      <c r="C409" s="234">
        <v>922</v>
      </c>
      <c r="D409" s="235" t="s">
        <v>215</v>
      </c>
      <c r="E409" s="235" t="s">
        <v>211</v>
      </c>
      <c r="F409" s="236" t="s">
        <v>624</v>
      </c>
      <c r="G409" s="236" t="s">
        <v>187</v>
      </c>
      <c r="H409" s="237">
        <v>100</v>
      </c>
      <c r="I409" s="237">
        <v>0</v>
      </c>
      <c r="J409" s="113">
        <f t="shared" si="231"/>
        <v>0</v>
      </c>
      <c r="K409" s="113">
        <f t="shared" si="232"/>
        <v>-100</v>
      </c>
      <c r="L409" s="238"/>
      <c r="M409" s="238"/>
      <c r="N409" s="238"/>
      <c r="O409" s="238"/>
      <c r="P409" s="238"/>
      <c r="Q409" s="238"/>
      <c r="R409" s="238"/>
      <c r="S409" s="238"/>
      <c r="T409" s="238"/>
      <c r="U409" s="238"/>
      <c r="V409" s="238"/>
      <c r="W409" s="238"/>
      <c r="X409" s="238"/>
      <c r="Y409" s="238"/>
      <c r="Z409" s="238"/>
      <c r="AA409" s="238"/>
      <c r="AB409" s="238"/>
      <c r="AC409" s="238"/>
      <c r="AD409" s="238"/>
      <c r="AE409" s="238"/>
      <c r="AF409" s="238"/>
      <c r="AG409" s="238"/>
      <c r="AH409" s="238"/>
      <c r="AI409" s="238"/>
      <c r="AJ409" s="238"/>
      <c r="AK409" s="238"/>
      <c r="AL409" s="238"/>
      <c r="AM409" s="238"/>
      <c r="AN409" s="238"/>
      <c r="AO409" s="238"/>
      <c r="AP409" s="238"/>
      <c r="AQ409" s="238"/>
      <c r="AR409" s="238"/>
      <c r="AS409" s="238"/>
      <c r="AT409" s="238"/>
      <c r="AU409" s="238"/>
      <c r="AV409" s="238"/>
      <c r="AW409" s="238"/>
      <c r="AX409" s="238"/>
      <c r="AY409" s="238"/>
      <c r="AZ409" s="238"/>
      <c r="BA409" s="238"/>
      <c r="BB409" s="238"/>
      <c r="BC409" s="238"/>
      <c r="BD409" s="238"/>
      <c r="BE409" s="238"/>
      <c r="BF409" s="238"/>
      <c r="BG409" s="238"/>
      <c r="BH409" s="238"/>
      <c r="BI409" s="238"/>
      <c r="BJ409" s="238"/>
      <c r="BK409" s="238"/>
      <c r="BL409" s="238"/>
      <c r="BM409" s="238"/>
      <c r="BN409" s="238"/>
      <c r="BO409" s="238"/>
      <c r="BP409" s="238"/>
      <c r="BQ409" s="238"/>
      <c r="BR409" s="238"/>
      <c r="BS409" s="238"/>
      <c r="BT409" s="238"/>
      <c r="BU409" s="238"/>
      <c r="BV409" s="238"/>
      <c r="BW409" s="238"/>
      <c r="BX409" s="238"/>
      <c r="BY409" s="238"/>
      <c r="BZ409" s="238"/>
      <c r="CA409" s="238"/>
      <c r="CB409" s="238"/>
      <c r="CC409" s="238"/>
      <c r="CD409" s="238"/>
      <c r="CE409" s="238"/>
      <c r="CF409" s="238"/>
      <c r="CG409" s="238"/>
      <c r="CH409" s="238"/>
      <c r="CI409" s="238"/>
      <c r="CJ409" s="238"/>
      <c r="CK409" s="238"/>
      <c r="CL409" s="238"/>
      <c r="CM409" s="238"/>
      <c r="CN409" s="238"/>
      <c r="CO409" s="238"/>
      <c r="CP409" s="238"/>
      <c r="CQ409" s="238"/>
      <c r="CR409" s="238"/>
      <c r="CS409" s="238"/>
      <c r="CT409" s="238"/>
      <c r="CU409" s="238"/>
      <c r="CV409" s="238"/>
      <c r="CW409" s="238"/>
      <c r="CX409" s="238"/>
      <c r="CY409" s="238"/>
      <c r="CZ409" s="238"/>
      <c r="DA409" s="238"/>
      <c r="DB409" s="238"/>
      <c r="DC409" s="238"/>
      <c r="DD409" s="238"/>
      <c r="DE409" s="238"/>
      <c r="DF409" s="238"/>
      <c r="DG409" s="238"/>
      <c r="DH409" s="238"/>
      <c r="DI409" s="238"/>
      <c r="DJ409" s="238"/>
      <c r="DK409" s="238"/>
      <c r="DL409" s="238"/>
      <c r="DM409" s="238"/>
      <c r="DN409" s="238"/>
      <c r="DO409" s="238"/>
      <c r="DP409" s="238"/>
      <c r="DQ409" s="238"/>
      <c r="DR409" s="238"/>
      <c r="DS409" s="238"/>
      <c r="DT409" s="238"/>
      <c r="DU409" s="238"/>
      <c r="DV409" s="238"/>
      <c r="DW409" s="238"/>
      <c r="DX409" s="238"/>
      <c r="DY409" s="238"/>
      <c r="DZ409" s="238"/>
      <c r="EA409" s="238"/>
      <c r="EB409" s="238"/>
      <c r="EC409" s="238"/>
      <c r="ED409" s="238"/>
      <c r="EE409" s="238"/>
      <c r="EF409" s="238"/>
      <c r="EG409" s="238"/>
      <c r="EH409" s="238"/>
      <c r="EI409" s="238"/>
      <c r="EJ409" s="238"/>
      <c r="EK409" s="238"/>
      <c r="EL409" s="238"/>
      <c r="EM409" s="238"/>
      <c r="EN409" s="238"/>
      <c r="EO409" s="238"/>
      <c r="EP409" s="238"/>
      <c r="EQ409" s="238"/>
      <c r="ER409" s="238"/>
      <c r="ES409" s="238"/>
      <c r="ET409" s="238"/>
      <c r="EU409" s="238"/>
      <c r="EV409" s="238"/>
      <c r="EW409" s="238"/>
      <c r="EX409" s="238"/>
      <c r="EY409" s="238"/>
      <c r="EZ409" s="238"/>
      <c r="FA409" s="238"/>
      <c r="FB409" s="238"/>
      <c r="FC409" s="238"/>
      <c r="FD409" s="238"/>
      <c r="FE409" s="238"/>
      <c r="FF409" s="238"/>
      <c r="FG409" s="238"/>
      <c r="FH409" s="238"/>
      <c r="FI409" s="238"/>
      <c r="FJ409" s="238"/>
      <c r="FK409" s="238"/>
      <c r="FL409" s="238"/>
      <c r="FM409" s="238"/>
      <c r="FN409" s="238"/>
      <c r="FO409" s="238"/>
      <c r="FP409" s="238"/>
      <c r="FQ409" s="238"/>
      <c r="FR409" s="238"/>
      <c r="FS409" s="238"/>
      <c r="FT409" s="238"/>
      <c r="FU409" s="238"/>
      <c r="FV409" s="238"/>
      <c r="FW409" s="238"/>
      <c r="FX409" s="238"/>
      <c r="FY409" s="238"/>
      <c r="FZ409" s="238"/>
      <c r="GA409" s="238"/>
      <c r="GB409" s="238"/>
      <c r="GC409" s="238"/>
      <c r="GD409" s="238"/>
      <c r="GE409" s="238"/>
      <c r="GF409" s="238"/>
      <c r="GG409" s="238"/>
      <c r="GH409" s="238"/>
      <c r="GI409" s="238"/>
      <c r="GJ409" s="238"/>
      <c r="GK409" s="238"/>
      <c r="GL409" s="238"/>
    </row>
    <row r="410" spans="1:194" ht="141.75" hidden="1" customHeight="1">
      <c r="A410" s="76" t="s">
        <v>722</v>
      </c>
      <c r="B410" s="89"/>
      <c r="C410" s="129">
        <v>922</v>
      </c>
      <c r="D410" s="130" t="s">
        <v>215</v>
      </c>
      <c r="E410" s="130" t="s">
        <v>211</v>
      </c>
      <c r="F410" s="91" t="s">
        <v>554</v>
      </c>
      <c r="G410" s="91"/>
      <c r="H410" s="88">
        <f t="shared" ref="H410:I412" si="236">SUM(H411)</f>
        <v>0</v>
      </c>
      <c r="I410" s="88">
        <f t="shared" si="236"/>
        <v>0</v>
      </c>
      <c r="J410" s="113" t="e">
        <f t="shared" si="231"/>
        <v>#DIV/0!</v>
      </c>
      <c r="K410" s="113">
        <f t="shared" si="232"/>
        <v>0</v>
      </c>
    </row>
    <row r="411" spans="1:194" ht="45" hidden="1" customHeight="1">
      <c r="A411" s="75" t="s">
        <v>135</v>
      </c>
      <c r="B411" s="89"/>
      <c r="C411" s="129">
        <v>922</v>
      </c>
      <c r="D411" s="130" t="s">
        <v>215</v>
      </c>
      <c r="E411" s="130" t="s">
        <v>211</v>
      </c>
      <c r="F411" s="91" t="s">
        <v>554</v>
      </c>
      <c r="G411" s="91" t="s">
        <v>438</v>
      </c>
      <c r="H411" s="88"/>
      <c r="I411" s="88"/>
      <c r="J411" s="113" t="e">
        <f t="shared" si="231"/>
        <v>#DIV/0!</v>
      </c>
      <c r="K411" s="113">
        <f t="shared" si="232"/>
        <v>0</v>
      </c>
    </row>
    <row r="412" spans="1:194" ht="56.25" hidden="1" customHeight="1">
      <c r="A412" s="75" t="s">
        <v>613</v>
      </c>
      <c r="B412" s="89"/>
      <c r="C412" s="129">
        <v>922</v>
      </c>
      <c r="D412" s="130" t="s">
        <v>215</v>
      </c>
      <c r="E412" s="130" t="s">
        <v>211</v>
      </c>
      <c r="F412" s="91" t="s">
        <v>614</v>
      </c>
      <c r="G412" s="91"/>
      <c r="H412" s="88">
        <f t="shared" si="236"/>
        <v>0</v>
      </c>
      <c r="I412" s="88">
        <f t="shared" si="236"/>
        <v>0</v>
      </c>
      <c r="J412" s="113" t="e">
        <f t="shared" si="231"/>
        <v>#DIV/0!</v>
      </c>
      <c r="K412" s="113">
        <f t="shared" si="232"/>
        <v>0</v>
      </c>
    </row>
    <row r="413" spans="1:194" ht="45" hidden="1" customHeight="1">
      <c r="A413" s="75" t="s">
        <v>135</v>
      </c>
      <c r="B413" s="89"/>
      <c r="C413" s="129">
        <v>922</v>
      </c>
      <c r="D413" s="130" t="s">
        <v>215</v>
      </c>
      <c r="E413" s="130" t="s">
        <v>211</v>
      </c>
      <c r="F413" s="91" t="s">
        <v>614</v>
      </c>
      <c r="G413" s="91" t="s">
        <v>438</v>
      </c>
      <c r="H413" s="88"/>
      <c r="I413" s="88"/>
      <c r="J413" s="113" t="e">
        <f t="shared" si="231"/>
        <v>#DIV/0!</v>
      </c>
      <c r="K413" s="113">
        <f t="shared" si="232"/>
        <v>0</v>
      </c>
    </row>
    <row r="414" spans="1:194" ht="141.75" hidden="1" customHeight="1">
      <c r="A414" s="75" t="s">
        <v>723</v>
      </c>
      <c r="B414" s="93"/>
      <c r="C414" s="90">
        <v>922</v>
      </c>
      <c r="D414" s="91" t="s">
        <v>215</v>
      </c>
      <c r="E414" s="91" t="s">
        <v>211</v>
      </c>
      <c r="F414" s="92" t="s">
        <v>95</v>
      </c>
      <c r="G414" s="92"/>
      <c r="H414" s="88">
        <f t="shared" ref="H414:I414" si="237">SUM(H415)</f>
        <v>0</v>
      </c>
      <c r="I414" s="88">
        <f t="shared" si="237"/>
        <v>0</v>
      </c>
      <c r="J414" s="113" t="e">
        <f t="shared" si="231"/>
        <v>#DIV/0!</v>
      </c>
      <c r="K414" s="113">
        <f t="shared" si="232"/>
        <v>0</v>
      </c>
    </row>
    <row r="415" spans="1:194" ht="15.75" hidden="1" customHeight="1">
      <c r="A415" s="75" t="s">
        <v>135</v>
      </c>
      <c r="B415" s="93"/>
      <c r="C415" s="90">
        <v>922</v>
      </c>
      <c r="D415" s="91" t="s">
        <v>215</v>
      </c>
      <c r="E415" s="91" t="s">
        <v>211</v>
      </c>
      <c r="F415" s="92" t="s">
        <v>95</v>
      </c>
      <c r="G415" s="92" t="s">
        <v>438</v>
      </c>
      <c r="H415" s="88"/>
      <c r="I415" s="88"/>
      <c r="J415" s="113" t="e">
        <f t="shared" si="231"/>
        <v>#DIV/0!</v>
      </c>
      <c r="K415" s="113">
        <f t="shared" si="232"/>
        <v>0</v>
      </c>
    </row>
    <row r="416" spans="1:194" ht="23.25" customHeight="1">
      <c r="A416" s="76" t="s">
        <v>339</v>
      </c>
      <c r="B416" s="128"/>
      <c r="C416" s="129">
        <v>922</v>
      </c>
      <c r="D416" s="130" t="s">
        <v>215</v>
      </c>
      <c r="E416" s="130" t="s">
        <v>212</v>
      </c>
      <c r="F416" s="92"/>
      <c r="G416" s="92"/>
      <c r="H416" s="88">
        <f t="shared" ref="H416" si="238">SUM(H423+H425+H417+H421+H419)</f>
        <v>19180.8</v>
      </c>
      <c r="I416" s="88">
        <f t="shared" ref="I416" si="239">SUM(I423+I425+I417+I421+I419)</f>
        <v>1859.7</v>
      </c>
      <c r="J416" s="113">
        <f t="shared" si="231"/>
        <v>9.6956331331331338</v>
      </c>
      <c r="K416" s="113">
        <f t="shared" si="232"/>
        <v>-17321.099999999999</v>
      </c>
    </row>
    <row r="417" spans="1:194" s="239" customFormat="1" ht="47.25">
      <c r="A417" s="232" t="s">
        <v>986</v>
      </c>
      <c r="B417" s="233"/>
      <c r="C417" s="234">
        <v>922</v>
      </c>
      <c r="D417" s="236" t="s">
        <v>215</v>
      </c>
      <c r="E417" s="236" t="s">
        <v>212</v>
      </c>
      <c r="F417" s="241" t="s">
        <v>144</v>
      </c>
      <c r="G417" s="241"/>
      <c r="H417" s="237">
        <f t="shared" ref="H417:I417" si="240">SUM(H418)</f>
        <v>17954.5</v>
      </c>
      <c r="I417" s="237">
        <f t="shared" si="240"/>
        <v>1762.5</v>
      </c>
      <c r="J417" s="113">
        <f t="shared" si="231"/>
        <v>9.8164805480520201</v>
      </c>
      <c r="K417" s="113">
        <f t="shared" si="232"/>
        <v>-16192</v>
      </c>
      <c r="L417" s="238"/>
      <c r="M417" s="238"/>
      <c r="N417" s="238"/>
      <c r="O417" s="238"/>
      <c r="P417" s="238"/>
      <c r="Q417" s="238"/>
      <c r="R417" s="238"/>
      <c r="S417" s="238"/>
      <c r="T417" s="238"/>
      <c r="U417" s="238"/>
      <c r="V417" s="238"/>
      <c r="W417" s="238"/>
      <c r="X417" s="238"/>
      <c r="Y417" s="238"/>
      <c r="Z417" s="238"/>
      <c r="AA417" s="238"/>
      <c r="AB417" s="238"/>
      <c r="AC417" s="238"/>
      <c r="AD417" s="238"/>
      <c r="AE417" s="238"/>
      <c r="AF417" s="238"/>
      <c r="AG417" s="238"/>
      <c r="AH417" s="238"/>
      <c r="AI417" s="238"/>
      <c r="AJ417" s="238"/>
      <c r="AK417" s="238"/>
      <c r="AL417" s="238"/>
      <c r="AM417" s="238"/>
      <c r="AN417" s="238"/>
      <c r="AO417" s="238"/>
      <c r="AP417" s="238"/>
      <c r="AQ417" s="238"/>
      <c r="AR417" s="238"/>
      <c r="AS417" s="238"/>
      <c r="AT417" s="238"/>
      <c r="AU417" s="238"/>
      <c r="AV417" s="238"/>
      <c r="AW417" s="238"/>
      <c r="AX417" s="238"/>
      <c r="AY417" s="238"/>
      <c r="AZ417" s="238"/>
      <c r="BA417" s="238"/>
      <c r="BB417" s="238"/>
      <c r="BC417" s="238"/>
      <c r="BD417" s="238"/>
      <c r="BE417" s="238"/>
      <c r="BF417" s="238"/>
      <c r="BG417" s="238"/>
      <c r="BH417" s="238"/>
      <c r="BI417" s="238"/>
      <c r="BJ417" s="238"/>
      <c r="BK417" s="238"/>
      <c r="BL417" s="238"/>
      <c r="BM417" s="238"/>
      <c r="BN417" s="238"/>
      <c r="BO417" s="238"/>
      <c r="BP417" s="238"/>
      <c r="BQ417" s="238"/>
      <c r="BR417" s="238"/>
      <c r="BS417" s="238"/>
      <c r="BT417" s="238"/>
      <c r="BU417" s="238"/>
      <c r="BV417" s="238"/>
      <c r="BW417" s="238"/>
      <c r="BX417" s="238"/>
      <c r="BY417" s="238"/>
      <c r="BZ417" s="238"/>
      <c r="CA417" s="238"/>
      <c r="CB417" s="238"/>
      <c r="CC417" s="238"/>
      <c r="CD417" s="238"/>
      <c r="CE417" s="238"/>
      <c r="CF417" s="238"/>
      <c r="CG417" s="238"/>
      <c r="CH417" s="238"/>
      <c r="CI417" s="238"/>
      <c r="CJ417" s="238"/>
      <c r="CK417" s="238"/>
      <c r="CL417" s="238"/>
      <c r="CM417" s="238"/>
      <c r="CN417" s="238"/>
      <c r="CO417" s="238"/>
      <c r="CP417" s="238"/>
      <c r="CQ417" s="238"/>
      <c r="CR417" s="238"/>
      <c r="CS417" s="238"/>
      <c r="CT417" s="238"/>
      <c r="CU417" s="238"/>
      <c r="CV417" s="238"/>
      <c r="CW417" s="238"/>
      <c r="CX417" s="238"/>
      <c r="CY417" s="238"/>
      <c r="CZ417" s="238"/>
      <c r="DA417" s="238"/>
      <c r="DB417" s="238"/>
      <c r="DC417" s="238"/>
      <c r="DD417" s="238"/>
      <c r="DE417" s="238"/>
      <c r="DF417" s="238"/>
      <c r="DG417" s="238"/>
      <c r="DH417" s="238"/>
      <c r="DI417" s="238"/>
      <c r="DJ417" s="238"/>
      <c r="DK417" s="238"/>
      <c r="DL417" s="238"/>
      <c r="DM417" s="238"/>
      <c r="DN417" s="238"/>
      <c r="DO417" s="238"/>
      <c r="DP417" s="238"/>
      <c r="DQ417" s="238"/>
      <c r="DR417" s="238"/>
      <c r="DS417" s="238"/>
      <c r="DT417" s="238"/>
      <c r="DU417" s="238"/>
      <c r="DV417" s="238"/>
      <c r="DW417" s="238"/>
      <c r="DX417" s="238"/>
      <c r="DY417" s="238"/>
      <c r="DZ417" s="238"/>
      <c r="EA417" s="238"/>
      <c r="EB417" s="238"/>
      <c r="EC417" s="238"/>
      <c r="ED417" s="238"/>
      <c r="EE417" s="238"/>
      <c r="EF417" s="238"/>
      <c r="EG417" s="238"/>
      <c r="EH417" s="238"/>
      <c r="EI417" s="238"/>
      <c r="EJ417" s="238"/>
      <c r="EK417" s="238"/>
      <c r="EL417" s="238"/>
      <c r="EM417" s="238"/>
      <c r="EN417" s="238"/>
      <c r="EO417" s="238"/>
      <c r="EP417" s="238"/>
      <c r="EQ417" s="238"/>
      <c r="ER417" s="238"/>
      <c r="ES417" s="238"/>
      <c r="ET417" s="238"/>
      <c r="EU417" s="238"/>
      <c r="EV417" s="238"/>
      <c r="EW417" s="238"/>
      <c r="EX417" s="238"/>
      <c r="EY417" s="238"/>
      <c r="EZ417" s="238"/>
      <c r="FA417" s="238"/>
      <c r="FB417" s="238"/>
      <c r="FC417" s="238"/>
      <c r="FD417" s="238"/>
      <c r="FE417" s="238"/>
      <c r="FF417" s="238"/>
      <c r="FG417" s="238"/>
      <c r="FH417" s="238"/>
      <c r="FI417" s="238"/>
      <c r="FJ417" s="238"/>
      <c r="FK417" s="238"/>
      <c r="FL417" s="238"/>
      <c r="FM417" s="238"/>
      <c r="FN417" s="238"/>
      <c r="FO417" s="238"/>
      <c r="FP417" s="238"/>
      <c r="FQ417" s="238"/>
      <c r="FR417" s="238"/>
      <c r="FS417" s="238"/>
      <c r="FT417" s="238"/>
      <c r="FU417" s="238"/>
      <c r="FV417" s="238"/>
      <c r="FW417" s="238"/>
      <c r="FX417" s="238"/>
      <c r="FY417" s="238"/>
      <c r="FZ417" s="238"/>
      <c r="GA417" s="238"/>
      <c r="GB417" s="238"/>
      <c r="GC417" s="238"/>
      <c r="GD417" s="238"/>
      <c r="GE417" s="238"/>
      <c r="GF417" s="238"/>
      <c r="GG417" s="238"/>
      <c r="GH417" s="238"/>
      <c r="GI417" s="238"/>
      <c r="GJ417" s="238"/>
      <c r="GK417" s="238"/>
      <c r="GL417" s="238"/>
    </row>
    <row r="418" spans="1:194" s="239" customFormat="1" ht="31.5">
      <c r="A418" s="240" t="s">
        <v>151</v>
      </c>
      <c r="B418" s="233"/>
      <c r="C418" s="234">
        <v>922</v>
      </c>
      <c r="D418" s="236" t="s">
        <v>215</v>
      </c>
      <c r="E418" s="236" t="s">
        <v>212</v>
      </c>
      <c r="F418" s="241" t="s">
        <v>144</v>
      </c>
      <c r="G418" s="236" t="s">
        <v>187</v>
      </c>
      <c r="H418" s="237">
        <v>17954.5</v>
      </c>
      <c r="I418" s="237">
        <v>1762.5</v>
      </c>
      <c r="J418" s="113">
        <f t="shared" si="231"/>
        <v>9.8164805480520201</v>
      </c>
      <c r="K418" s="113">
        <f t="shared" si="232"/>
        <v>-16192</v>
      </c>
      <c r="L418" s="238"/>
      <c r="M418" s="238"/>
      <c r="N418" s="238"/>
      <c r="O418" s="238"/>
      <c r="P418" s="238"/>
      <c r="Q418" s="238"/>
      <c r="R418" s="238"/>
      <c r="S418" s="238"/>
      <c r="T418" s="238"/>
      <c r="U418" s="238"/>
      <c r="V418" s="238"/>
      <c r="W418" s="238"/>
      <c r="X418" s="238"/>
      <c r="Y418" s="238"/>
      <c r="Z418" s="238"/>
      <c r="AA418" s="238"/>
      <c r="AB418" s="238"/>
      <c r="AC418" s="238"/>
      <c r="AD418" s="238"/>
      <c r="AE418" s="238"/>
      <c r="AF418" s="238"/>
      <c r="AG418" s="238"/>
      <c r="AH418" s="238"/>
      <c r="AI418" s="238"/>
      <c r="AJ418" s="238"/>
      <c r="AK418" s="238"/>
      <c r="AL418" s="238"/>
      <c r="AM418" s="238"/>
      <c r="AN418" s="238"/>
      <c r="AO418" s="238"/>
      <c r="AP418" s="238"/>
      <c r="AQ418" s="238"/>
      <c r="AR418" s="238"/>
      <c r="AS418" s="238"/>
      <c r="AT418" s="238"/>
      <c r="AU418" s="238"/>
      <c r="AV418" s="238"/>
      <c r="AW418" s="238"/>
      <c r="AX418" s="238"/>
      <c r="AY418" s="238"/>
      <c r="AZ418" s="238"/>
      <c r="BA418" s="238"/>
      <c r="BB418" s="238"/>
      <c r="BC418" s="238"/>
      <c r="BD418" s="238"/>
      <c r="BE418" s="238"/>
      <c r="BF418" s="238"/>
      <c r="BG418" s="238"/>
      <c r="BH418" s="238"/>
      <c r="BI418" s="238"/>
      <c r="BJ418" s="238"/>
      <c r="BK418" s="238"/>
      <c r="BL418" s="238"/>
      <c r="BM418" s="238"/>
      <c r="BN418" s="238"/>
      <c r="BO418" s="238"/>
      <c r="BP418" s="238"/>
      <c r="BQ418" s="238"/>
      <c r="BR418" s="238"/>
      <c r="BS418" s="238"/>
      <c r="BT418" s="238"/>
      <c r="BU418" s="238"/>
      <c r="BV418" s="238"/>
      <c r="BW418" s="238"/>
      <c r="BX418" s="238"/>
      <c r="BY418" s="238"/>
      <c r="BZ418" s="238"/>
      <c r="CA418" s="238"/>
      <c r="CB418" s="238"/>
      <c r="CC418" s="238"/>
      <c r="CD418" s="238"/>
      <c r="CE418" s="238"/>
      <c r="CF418" s="238"/>
      <c r="CG418" s="238"/>
      <c r="CH418" s="238"/>
      <c r="CI418" s="238"/>
      <c r="CJ418" s="238"/>
      <c r="CK418" s="238"/>
      <c r="CL418" s="238"/>
      <c r="CM418" s="238"/>
      <c r="CN418" s="238"/>
      <c r="CO418" s="238"/>
      <c r="CP418" s="238"/>
      <c r="CQ418" s="238"/>
      <c r="CR418" s="238"/>
      <c r="CS418" s="238"/>
      <c r="CT418" s="238"/>
      <c r="CU418" s="238"/>
      <c r="CV418" s="238"/>
      <c r="CW418" s="238"/>
      <c r="CX418" s="238"/>
      <c r="CY418" s="238"/>
      <c r="CZ418" s="238"/>
      <c r="DA418" s="238"/>
      <c r="DB418" s="238"/>
      <c r="DC418" s="238"/>
      <c r="DD418" s="238"/>
      <c r="DE418" s="238"/>
      <c r="DF418" s="238"/>
      <c r="DG418" s="238"/>
      <c r="DH418" s="238"/>
      <c r="DI418" s="238"/>
      <c r="DJ418" s="238"/>
      <c r="DK418" s="238"/>
      <c r="DL418" s="238"/>
      <c r="DM418" s="238"/>
      <c r="DN418" s="238"/>
      <c r="DO418" s="238"/>
      <c r="DP418" s="238"/>
      <c r="DQ418" s="238"/>
      <c r="DR418" s="238"/>
      <c r="DS418" s="238"/>
      <c r="DT418" s="238"/>
      <c r="DU418" s="238"/>
      <c r="DV418" s="238"/>
      <c r="DW418" s="238"/>
      <c r="DX418" s="238"/>
      <c r="DY418" s="238"/>
      <c r="DZ418" s="238"/>
      <c r="EA418" s="238"/>
      <c r="EB418" s="238"/>
      <c r="EC418" s="238"/>
      <c r="ED418" s="238"/>
      <c r="EE418" s="238"/>
      <c r="EF418" s="238"/>
      <c r="EG418" s="238"/>
      <c r="EH418" s="238"/>
      <c r="EI418" s="238"/>
      <c r="EJ418" s="238"/>
      <c r="EK418" s="238"/>
      <c r="EL418" s="238"/>
      <c r="EM418" s="238"/>
      <c r="EN418" s="238"/>
      <c r="EO418" s="238"/>
      <c r="EP418" s="238"/>
      <c r="EQ418" s="238"/>
      <c r="ER418" s="238"/>
      <c r="ES418" s="238"/>
      <c r="ET418" s="238"/>
      <c r="EU418" s="238"/>
      <c r="EV418" s="238"/>
      <c r="EW418" s="238"/>
      <c r="EX418" s="238"/>
      <c r="EY418" s="238"/>
      <c r="EZ418" s="238"/>
      <c r="FA418" s="238"/>
      <c r="FB418" s="238"/>
      <c r="FC418" s="238"/>
      <c r="FD418" s="238"/>
      <c r="FE418" s="238"/>
      <c r="FF418" s="238"/>
      <c r="FG418" s="238"/>
      <c r="FH418" s="238"/>
      <c r="FI418" s="238"/>
      <c r="FJ418" s="238"/>
      <c r="FK418" s="238"/>
      <c r="FL418" s="238"/>
      <c r="FM418" s="238"/>
      <c r="FN418" s="238"/>
      <c r="FO418" s="238"/>
      <c r="FP418" s="238"/>
      <c r="FQ418" s="238"/>
      <c r="FR418" s="238"/>
      <c r="FS418" s="238"/>
      <c r="FT418" s="238"/>
      <c r="FU418" s="238"/>
      <c r="FV418" s="238"/>
      <c r="FW418" s="238"/>
      <c r="FX418" s="238"/>
      <c r="FY418" s="238"/>
      <c r="FZ418" s="238"/>
      <c r="GA418" s="238"/>
      <c r="GB418" s="238"/>
      <c r="GC418" s="238"/>
      <c r="GD418" s="238"/>
      <c r="GE418" s="238"/>
      <c r="GF418" s="238"/>
      <c r="GG418" s="238"/>
      <c r="GH418" s="238"/>
      <c r="GI418" s="238"/>
      <c r="GJ418" s="238"/>
      <c r="GK418" s="238"/>
      <c r="GL418" s="238"/>
    </row>
    <row r="419" spans="1:194" s="239" customFormat="1" ht="110.25">
      <c r="A419" s="240" t="s">
        <v>974</v>
      </c>
      <c r="B419" s="242"/>
      <c r="C419" s="234">
        <v>922</v>
      </c>
      <c r="D419" s="235" t="s">
        <v>215</v>
      </c>
      <c r="E419" s="235" t="s">
        <v>212</v>
      </c>
      <c r="F419" s="236" t="s">
        <v>172</v>
      </c>
      <c r="G419" s="236"/>
      <c r="H419" s="237">
        <f t="shared" ref="H419:I419" si="241">SUM(H420)</f>
        <v>1058.7</v>
      </c>
      <c r="I419" s="237">
        <f t="shared" si="241"/>
        <v>81.5</v>
      </c>
      <c r="J419" s="113">
        <f t="shared" si="231"/>
        <v>7.6981203362614519</v>
      </c>
      <c r="K419" s="113">
        <f t="shared" si="232"/>
        <v>-977.2</v>
      </c>
      <c r="L419" s="238"/>
      <c r="M419" s="238"/>
      <c r="N419" s="238"/>
      <c r="O419" s="238"/>
      <c r="P419" s="238"/>
      <c r="Q419" s="238"/>
      <c r="R419" s="238"/>
      <c r="S419" s="238"/>
      <c r="T419" s="238"/>
      <c r="U419" s="238"/>
      <c r="V419" s="238"/>
      <c r="W419" s="238"/>
      <c r="X419" s="238"/>
      <c r="Y419" s="238"/>
      <c r="Z419" s="238"/>
      <c r="AA419" s="238"/>
      <c r="AB419" s="238"/>
      <c r="AC419" s="238"/>
      <c r="AD419" s="238"/>
      <c r="AE419" s="238"/>
      <c r="AF419" s="238"/>
      <c r="AG419" s="238"/>
      <c r="AH419" s="238"/>
      <c r="AI419" s="238"/>
      <c r="AJ419" s="238"/>
      <c r="AK419" s="238"/>
      <c r="AL419" s="238"/>
      <c r="AM419" s="238"/>
      <c r="AN419" s="238"/>
      <c r="AO419" s="238"/>
      <c r="AP419" s="238"/>
      <c r="AQ419" s="238"/>
      <c r="AR419" s="238"/>
      <c r="AS419" s="238"/>
      <c r="AT419" s="238"/>
      <c r="AU419" s="238"/>
      <c r="AV419" s="238"/>
      <c r="AW419" s="238"/>
      <c r="AX419" s="238"/>
      <c r="AY419" s="238"/>
      <c r="AZ419" s="238"/>
      <c r="BA419" s="238"/>
      <c r="BB419" s="238"/>
      <c r="BC419" s="238"/>
      <c r="BD419" s="238"/>
      <c r="BE419" s="238"/>
      <c r="BF419" s="238"/>
      <c r="BG419" s="238"/>
      <c r="BH419" s="238"/>
      <c r="BI419" s="238"/>
      <c r="BJ419" s="238"/>
      <c r="BK419" s="238"/>
      <c r="BL419" s="238"/>
      <c r="BM419" s="238"/>
      <c r="BN419" s="238"/>
      <c r="BO419" s="238"/>
      <c r="BP419" s="238"/>
      <c r="BQ419" s="238"/>
      <c r="BR419" s="238"/>
      <c r="BS419" s="238"/>
      <c r="BT419" s="238"/>
      <c r="BU419" s="238"/>
      <c r="BV419" s="238"/>
      <c r="BW419" s="238"/>
      <c r="BX419" s="238"/>
      <c r="BY419" s="238"/>
      <c r="BZ419" s="238"/>
      <c r="CA419" s="238"/>
      <c r="CB419" s="238"/>
      <c r="CC419" s="238"/>
      <c r="CD419" s="238"/>
      <c r="CE419" s="238"/>
      <c r="CF419" s="238"/>
      <c r="CG419" s="238"/>
      <c r="CH419" s="238"/>
      <c r="CI419" s="238"/>
      <c r="CJ419" s="238"/>
      <c r="CK419" s="238"/>
      <c r="CL419" s="238"/>
      <c r="CM419" s="238"/>
      <c r="CN419" s="238"/>
      <c r="CO419" s="238"/>
      <c r="CP419" s="238"/>
      <c r="CQ419" s="238"/>
      <c r="CR419" s="238"/>
      <c r="CS419" s="238"/>
      <c r="CT419" s="238"/>
      <c r="CU419" s="238"/>
      <c r="CV419" s="238"/>
      <c r="CW419" s="238"/>
      <c r="CX419" s="238"/>
      <c r="CY419" s="238"/>
      <c r="CZ419" s="238"/>
      <c r="DA419" s="238"/>
      <c r="DB419" s="238"/>
      <c r="DC419" s="238"/>
      <c r="DD419" s="238"/>
      <c r="DE419" s="238"/>
      <c r="DF419" s="238"/>
      <c r="DG419" s="238"/>
      <c r="DH419" s="238"/>
      <c r="DI419" s="238"/>
      <c r="DJ419" s="238"/>
      <c r="DK419" s="238"/>
      <c r="DL419" s="238"/>
      <c r="DM419" s="238"/>
      <c r="DN419" s="238"/>
      <c r="DO419" s="238"/>
      <c r="DP419" s="238"/>
      <c r="DQ419" s="238"/>
      <c r="DR419" s="238"/>
      <c r="DS419" s="238"/>
      <c r="DT419" s="238"/>
      <c r="DU419" s="238"/>
      <c r="DV419" s="238"/>
      <c r="DW419" s="238"/>
      <c r="DX419" s="238"/>
      <c r="DY419" s="238"/>
      <c r="DZ419" s="238"/>
      <c r="EA419" s="238"/>
      <c r="EB419" s="238"/>
      <c r="EC419" s="238"/>
      <c r="ED419" s="238"/>
      <c r="EE419" s="238"/>
      <c r="EF419" s="238"/>
      <c r="EG419" s="238"/>
      <c r="EH419" s="238"/>
      <c r="EI419" s="238"/>
      <c r="EJ419" s="238"/>
      <c r="EK419" s="238"/>
      <c r="EL419" s="238"/>
      <c r="EM419" s="238"/>
      <c r="EN419" s="238"/>
      <c r="EO419" s="238"/>
      <c r="EP419" s="238"/>
      <c r="EQ419" s="238"/>
      <c r="ER419" s="238"/>
      <c r="ES419" s="238"/>
      <c r="ET419" s="238"/>
      <c r="EU419" s="238"/>
      <c r="EV419" s="238"/>
      <c r="EW419" s="238"/>
      <c r="EX419" s="238"/>
      <c r="EY419" s="238"/>
      <c r="EZ419" s="238"/>
      <c r="FA419" s="238"/>
      <c r="FB419" s="238"/>
      <c r="FC419" s="238"/>
      <c r="FD419" s="238"/>
      <c r="FE419" s="238"/>
      <c r="FF419" s="238"/>
      <c r="FG419" s="238"/>
      <c r="FH419" s="238"/>
      <c r="FI419" s="238"/>
      <c r="FJ419" s="238"/>
      <c r="FK419" s="238"/>
      <c r="FL419" s="238"/>
      <c r="FM419" s="238"/>
      <c r="FN419" s="238"/>
      <c r="FO419" s="238"/>
      <c r="FP419" s="238"/>
      <c r="FQ419" s="238"/>
      <c r="FR419" s="238"/>
      <c r="FS419" s="238"/>
      <c r="FT419" s="238"/>
      <c r="FU419" s="238"/>
      <c r="FV419" s="238"/>
      <c r="FW419" s="238"/>
      <c r="FX419" s="238"/>
      <c r="FY419" s="238"/>
      <c r="FZ419" s="238"/>
      <c r="GA419" s="238"/>
      <c r="GB419" s="238"/>
      <c r="GC419" s="238"/>
      <c r="GD419" s="238"/>
      <c r="GE419" s="238"/>
      <c r="GF419" s="238"/>
      <c r="GG419" s="238"/>
      <c r="GH419" s="238"/>
      <c r="GI419" s="238"/>
      <c r="GJ419" s="238"/>
      <c r="GK419" s="238"/>
      <c r="GL419" s="238"/>
    </row>
    <row r="420" spans="1:194" s="239" customFormat="1" ht="31.5">
      <c r="A420" s="240" t="s">
        <v>151</v>
      </c>
      <c r="B420" s="242"/>
      <c r="C420" s="234">
        <v>922</v>
      </c>
      <c r="D420" s="235" t="s">
        <v>215</v>
      </c>
      <c r="E420" s="235" t="s">
        <v>212</v>
      </c>
      <c r="F420" s="236" t="s">
        <v>172</v>
      </c>
      <c r="G420" s="236" t="s">
        <v>187</v>
      </c>
      <c r="H420" s="237">
        <v>1058.7</v>
      </c>
      <c r="I420" s="237">
        <v>81.5</v>
      </c>
      <c r="J420" s="113">
        <f t="shared" si="231"/>
        <v>7.6981203362614519</v>
      </c>
      <c r="K420" s="113">
        <f t="shared" si="232"/>
        <v>-977.2</v>
      </c>
      <c r="L420" s="238"/>
      <c r="M420" s="238"/>
      <c r="N420" s="238"/>
      <c r="O420" s="238"/>
      <c r="P420" s="238"/>
      <c r="Q420" s="238"/>
      <c r="R420" s="238"/>
      <c r="S420" s="238"/>
      <c r="T420" s="238"/>
      <c r="U420" s="238"/>
      <c r="V420" s="238"/>
      <c r="W420" s="238"/>
      <c r="X420" s="238"/>
      <c r="Y420" s="238"/>
      <c r="Z420" s="238"/>
      <c r="AA420" s="238"/>
      <c r="AB420" s="238"/>
      <c r="AC420" s="238"/>
      <c r="AD420" s="238"/>
      <c r="AE420" s="238"/>
      <c r="AF420" s="238"/>
      <c r="AG420" s="238"/>
      <c r="AH420" s="238"/>
      <c r="AI420" s="238"/>
      <c r="AJ420" s="238"/>
      <c r="AK420" s="238"/>
      <c r="AL420" s="238"/>
      <c r="AM420" s="238"/>
      <c r="AN420" s="238"/>
      <c r="AO420" s="238"/>
      <c r="AP420" s="238"/>
      <c r="AQ420" s="238"/>
      <c r="AR420" s="238"/>
      <c r="AS420" s="238"/>
      <c r="AT420" s="238"/>
      <c r="AU420" s="238"/>
      <c r="AV420" s="238"/>
      <c r="AW420" s="238"/>
      <c r="AX420" s="238"/>
      <c r="AY420" s="238"/>
      <c r="AZ420" s="238"/>
      <c r="BA420" s="238"/>
      <c r="BB420" s="238"/>
      <c r="BC420" s="238"/>
      <c r="BD420" s="238"/>
      <c r="BE420" s="238"/>
      <c r="BF420" s="238"/>
      <c r="BG420" s="238"/>
      <c r="BH420" s="238"/>
      <c r="BI420" s="238"/>
      <c r="BJ420" s="238"/>
      <c r="BK420" s="238"/>
      <c r="BL420" s="238"/>
      <c r="BM420" s="238"/>
      <c r="BN420" s="238"/>
      <c r="BO420" s="238"/>
      <c r="BP420" s="238"/>
      <c r="BQ420" s="238"/>
      <c r="BR420" s="238"/>
      <c r="BS420" s="238"/>
      <c r="BT420" s="238"/>
      <c r="BU420" s="238"/>
      <c r="BV420" s="238"/>
      <c r="BW420" s="238"/>
      <c r="BX420" s="238"/>
      <c r="BY420" s="238"/>
      <c r="BZ420" s="238"/>
      <c r="CA420" s="238"/>
      <c r="CB420" s="238"/>
      <c r="CC420" s="238"/>
      <c r="CD420" s="238"/>
      <c r="CE420" s="238"/>
      <c r="CF420" s="238"/>
      <c r="CG420" s="238"/>
      <c r="CH420" s="238"/>
      <c r="CI420" s="238"/>
      <c r="CJ420" s="238"/>
      <c r="CK420" s="238"/>
      <c r="CL420" s="238"/>
      <c r="CM420" s="238"/>
      <c r="CN420" s="238"/>
      <c r="CO420" s="238"/>
      <c r="CP420" s="238"/>
      <c r="CQ420" s="238"/>
      <c r="CR420" s="238"/>
      <c r="CS420" s="238"/>
      <c r="CT420" s="238"/>
      <c r="CU420" s="238"/>
      <c r="CV420" s="238"/>
      <c r="CW420" s="238"/>
      <c r="CX420" s="238"/>
      <c r="CY420" s="238"/>
      <c r="CZ420" s="238"/>
      <c r="DA420" s="238"/>
      <c r="DB420" s="238"/>
      <c r="DC420" s="238"/>
      <c r="DD420" s="238"/>
      <c r="DE420" s="238"/>
      <c r="DF420" s="238"/>
      <c r="DG420" s="238"/>
      <c r="DH420" s="238"/>
      <c r="DI420" s="238"/>
      <c r="DJ420" s="238"/>
      <c r="DK420" s="238"/>
      <c r="DL420" s="238"/>
      <c r="DM420" s="238"/>
      <c r="DN420" s="238"/>
      <c r="DO420" s="238"/>
      <c r="DP420" s="238"/>
      <c r="DQ420" s="238"/>
      <c r="DR420" s="238"/>
      <c r="DS420" s="238"/>
      <c r="DT420" s="238"/>
      <c r="DU420" s="238"/>
      <c r="DV420" s="238"/>
      <c r="DW420" s="238"/>
      <c r="DX420" s="238"/>
      <c r="DY420" s="238"/>
      <c r="DZ420" s="238"/>
      <c r="EA420" s="238"/>
      <c r="EB420" s="238"/>
      <c r="EC420" s="238"/>
      <c r="ED420" s="238"/>
      <c r="EE420" s="238"/>
      <c r="EF420" s="238"/>
      <c r="EG420" s="238"/>
      <c r="EH420" s="238"/>
      <c r="EI420" s="238"/>
      <c r="EJ420" s="238"/>
      <c r="EK420" s="238"/>
      <c r="EL420" s="238"/>
      <c r="EM420" s="238"/>
      <c r="EN420" s="238"/>
      <c r="EO420" s="238"/>
      <c r="EP420" s="238"/>
      <c r="EQ420" s="238"/>
      <c r="ER420" s="238"/>
      <c r="ES420" s="238"/>
      <c r="ET420" s="238"/>
      <c r="EU420" s="238"/>
      <c r="EV420" s="238"/>
      <c r="EW420" s="238"/>
      <c r="EX420" s="238"/>
      <c r="EY420" s="238"/>
      <c r="EZ420" s="238"/>
      <c r="FA420" s="238"/>
      <c r="FB420" s="238"/>
      <c r="FC420" s="238"/>
      <c r="FD420" s="238"/>
      <c r="FE420" s="238"/>
      <c r="FF420" s="238"/>
      <c r="FG420" s="238"/>
      <c r="FH420" s="238"/>
      <c r="FI420" s="238"/>
      <c r="FJ420" s="238"/>
      <c r="FK420" s="238"/>
      <c r="FL420" s="238"/>
      <c r="FM420" s="238"/>
      <c r="FN420" s="238"/>
      <c r="FO420" s="238"/>
      <c r="FP420" s="238"/>
      <c r="FQ420" s="238"/>
      <c r="FR420" s="238"/>
      <c r="FS420" s="238"/>
      <c r="FT420" s="238"/>
      <c r="FU420" s="238"/>
      <c r="FV420" s="238"/>
      <c r="FW420" s="238"/>
      <c r="FX420" s="238"/>
      <c r="FY420" s="238"/>
      <c r="FZ420" s="238"/>
      <c r="GA420" s="238"/>
      <c r="GB420" s="238"/>
      <c r="GC420" s="238"/>
      <c r="GD420" s="238"/>
      <c r="GE420" s="238"/>
      <c r="GF420" s="238"/>
      <c r="GG420" s="238"/>
      <c r="GH420" s="238"/>
      <c r="GI420" s="238"/>
      <c r="GJ420" s="238"/>
      <c r="GK420" s="238"/>
      <c r="GL420" s="238"/>
    </row>
    <row r="421" spans="1:194" s="239" customFormat="1" ht="63">
      <c r="A421" s="240" t="s">
        <v>975</v>
      </c>
      <c r="B421" s="233"/>
      <c r="C421" s="234">
        <v>922</v>
      </c>
      <c r="D421" s="235" t="s">
        <v>215</v>
      </c>
      <c r="E421" s="235" t="s">
        <v>212</v>
      </c>
      <c r="F421" s="236" t="s">
        <v>622</v>
      </c>
      <c r="G421" s="236"/>
      <c r="H421" s="237">
        <f t="shared" ref="H421:I421" si="242">SUM(H422)</f>
        <v>167.6</v>
      </c>
      <c r="I421" s="237">
        <f t="shared" si="242"/>
        <v>15.7</v>
      </c>
      <c r="J421" s="113">
        <f t="shared" si="231"/>
        <v>9.3675417661097846</v>
      </c>
      <c r="K421" s="113">
        <f t="shared" si="232"/>
        <v>-151.9</v>
      </c>
      <c r="L421" s="238"/>
      <c r="M421" s="238"/>
      <c r="N421" s="238"/>
      <c r="O421" s="238"/>
      <c r="P421" s="238"/>
      <c r="Q421" s="238"/>
      <c r="R421" s="238"/>
      <c r="S421" s="238"/>
      <c r="T421" s="238"/>
      <c r="U421" s="238"/>
      <c r="V421" s="238"/>
      <c r="W421" s="238"/>
      <c r="X421" s="238"/>
      <c r="Y421" s="238"/>
      <c r="Z421" s="238"/>
      <c r="AA421" s="238"/>
      <c r="AB421" s="238"/>
      <c r="AC421" s="238"/>
      <c r="AD421" s="238"/>
      <c r="AE421" s="238"/>
      <c r="AF421" s="238"/>
      <c r="AG421" s="238"/>
      <c r="AH421" s="238"/>
      <c r="AI421" s="238"/>
      <c r="AJ421" s="238"/>
      <c r="AK421" s="238"/>
      <c r="AL421" s="238"/>
      <c r="AM421" s="238"/>
      <c r="AN421" s="238"/>
      <c r="AO421" s="238"/>
      <c r="AP421" s="238"/>
      <c r="AQ421" s="238"/>
      <c r="AR421" s="238"/>
      <c r="AS421" s="238"/>
      <c r="AT421" s="238"/>
      <c r="AU421" s="238"/>
      <c r="AV421" s="238"/>
      <c r="AW421" s="238"/>
      <c r="AX421" s="238"/>
      <c r="AY421" s="238"/>
      <c r="AZ421" s="238"/>
      <c r="BA421" s="238"/>
      <c r="BB421" s="238"/>
      <c r="BC421" s="238"/>
      <c r="BD421" s="238"/>
      <c r="BE421" s="238"/>
      <c r="BF421" s="238"/>
      <c r="BG421" s="238"/>
      <c r="BH421" s="238"/>
      <c r="BI421" s="238"/>
      <c r="BJ421" s="238"/>
      <c r="BK421" s="238"/>
      <c r="BL421" s="238"/>
      <c r="BM421" s="238"/>
      <c r="BN421" s="238"/>
      <c r="BO421" s="238"/>
      <c r="BP421" s="238"/>
      <c r="BQ421" s="238"/>
      <c r="BR421" s="238"/>
      <c r="BS421" s="238"/>
      <c r="BT421" s="238"/>
      <c r="BU421" s="238"/>
      <c r="BV421" s="238"/>
      <c r="BW421" s="238"/>
      <c r="BX421" s="238"/>
      <c r="BY421" s="238"/>
      <c r="BZ421" s="238"/>
      <c r="CA421" s="238"/>
      <c r="CB421" s="238"/>
      <c r="CC421" s="238"/>
      <c r="CD421" s="238"/>
      <c r="CE421" s="238"/>
      <c r="CF421" s="238"/>
      <c r="CG421" s="238"/>
      <c r="CH421" s="238"/>
      <c r="CI421" s="238"/>
      <c r="CJ421" s="238"/>
      <c r="CK421" s="238"/>
      <c r="CL421" s="238"/>
      <c r="CM421" s="238"/>
      <c r="CN421" s="238"/>
      <c r="CO421" s="238"/>
      <c r="CP421" s="238"/>
      <c r="CQ421" s="238"/>
      <c r="CR421" s="238"/>
      <c r="CS421" s="238"/>
      <c r="CT421" s="238"/>
      <c r="CU421" s="238"/>
      <c r="CV421" s="238"/>
      <c r="CW421" s="238"/>
      <c r="CX421" s="238"/>
      <c r="CY421" s="238"/>
      <c r="CZ421" s="238"/>
      <c r="DA421" s="238"/>
      <c r="DB421" s="238"/>
      <c r="DC421" s="238"/>
      <c r="DD421" s="238"/>
      <c r="DE421" s="238"/>
      <c r="DF421" s="238"/>
      <c r="DG421" s="238"/>
      <c r="DH421" s="238"/>
      <c r="DI421" s="238"/>
      <c r="DJ421" s="238"/>
      <c r="DK421" s="238"/>
      <c r="DL421" s="238"/>
      <c r="DM421" s="238"/>
      <c r="DN421" s="238"/>
      <c r="DO421" s="238"/>
      <c r="DP421" s="238"/>
      <c r="DQ421" s="238"/>
      <c r="DR421" s="238"/>
      <c r="DS421" s="238"/>
      <c r="DT421" s="238"/>
      <c r="DU421" s="238"/>
      <c r="DV421" s="238"/>
      <c r="DW421" s="238"/>
      <c r="DX421" s="238"/>
      <c r="DY421" s="238"/>
      <c r="DZ421" s="238"/>
      <c r="EA421" s="238"/>
      <c r="EB421" s="238"/>
      <c r="EC421" s="238"/>
      <c r="ED421" s="238"/>
      <c r="EE421" s="238"/>
      <c r="EF421" s="238"/>
      <c r="EG421" s="238"/>
      <c r="EH421" s="238"/>
      <c r="EI421" s="238"/>
      <c r="EJ421" s="238"/>
      <c r="EK421" s="238"/>
      <c r="EL421" s="238"/>
      <c r="EM421" s="238"/>
      <c r="EN421" s="238"/>
      <c r="EO421" s="238"/>
      <c r="EP421" s="238"/>
      <c r="EQ421" s="238"/>
      <c r="ER421" s="238"/>
      <c r="ES421" s="238"/>
      <c r="ET421" s="238"/>
      <c r="EU421" s="238"/>
      <c r="EV421" s="238"/>
      <c r="EW421" s="238"/>
      <c r="EX421" s="238"/>
      <c r="EY421" s="238"/>
      <c r="EZ421" s="238"/>
      <c r="FA421" s="238"/>
      <c r="FB421" s="238"/>
      <c r="FC421" s="238"/>
      <c r="FD421" s="238"/>
      <c r="FE421" s="238"/>
      <c r="FF421" s="238"/>
      <c r="FG421" s="238"/>
      <c r="FH421" s="238"/>
      <c r="FI421" s="238"/>
      <c r="FJ421" s="238"/>
      <c r="FK421" s="238"/>
      <c r="FL421" s="238"/>
      <c r="FM421" s="238"/>
      <c r="FN421" s="238"/>
      <c r="FO421" s="238"/>
      <c r="FP421" s="238"/>
      <c r="FQ421" s="238"/>
      <c r="FR421" s="238"/>
      <c r="FS421" s="238"/>
      <c r="FT421" s="238"/>
      <c r="FU421" s="238"/>
      <c r="FV421" s="238"/>
      <c r="FW421" s="238"/>
      <c r="FX421" s="238"/>
      <c r="FY421" s="238"/>
      <c r="FZ421" s="238"/>
      <c r="GA421" s="238"/>
      <c r="GB421" s="238"/>
      <c r="GC421" s="238"/>
      <c r="GD421" s="238"/>
      <c r="GE421" s="238"/>
      <c r="GF421" s="238"/>
      <c r="GG421" s="238"/>
      <c r="GH421" s="238"/>
      <c r="GI421" s="238"/>
      <c r="GJ421" s="238"/>
      <c r="GK421" s="238"/>
      <c r="GL421" s="238"/>
    </row>
    <row r="422" spans="1:194" s="239" customFormat="1" ht="31.5">
      <c r="A422" s="240" t="s">
        <v>151</v>
      </c>
      <c r="B422" s="233"/>
      <c r="C422" s="234">
        <v>922</v>
      </c>
      <c r="D422" s="235" t="s">
        <v>215</v>
      </c>
      <c r="E422" s="235" t="s">
        <v>212</v>
      </c>
      <c r="F422" s="236" t="s">
        <v>622</v>
      </c>
      <c r="G422" s="236" t="s">
        <v>187</v>
      </c>
      <c r="H422" s="237">
        <v>167.6</v>
      </c>
      <c r="I422" s="237">
        <v>15.7</v>
      </c>
      <c r="J422" s="113">
        <f t="shared" si="231"/>
        <v>9.3675417661097846</v>
      </c>
      <c r="K422" s="113">
        <f t="shared" si="232"/>
        <v>-151.9</v>
      </c>
      <c r="L422" s="238"/>
      <c r="M422" s="238"/>
      <c r="N422" s="238"/>
      <c r="O422" s="238"/>
      <c r="P422" s="238"/>
      <c r="Q422" s="238"/>
      <c r="R422" s="238"/>
      <c r="S422" s="238"/>
      <c r="T422" s="238"/>
      <c r="U422" s="238"/>
      <c r="V422" s="238"/>
      <c r="W422" s="238"/>
      <c r="X422" s="238"/>
      <c r="Y422" s="238"/>
      <c r="Z422" s="238"/>
      <c r="AA422" s="238"/>
      <c r="AB422" s="238"/>
      <c r="AC422" s="238"/>
      <c r="AD422" s="238"/>
      <c r="AE422" s="238"/>
      <c r="AF422" s="238"/>
      <c r="AG422" s="238"/>
      <c r="AH422" s="238"/>
      <c r="AI422" s="238"/>
      <c r="AJ422" s="238"/>
      <c r="AK422" s="238"/>
      <c r="AL422" s="238"/>
      <c r="AM422" s="238"/>
      <c r="AN422" s="238"/>
      <c r="AO422" s="238"/>
      <c r="AP422" s="238"/>
      <c r="AQ422" s="238"/>
      <c r="AR422" s="238"/>
      <c r="AS422" s="238"/>
      <c r="AT422" s="238"/>
      <c r="AU422" s="238"/>
      <c r="AV422" s="238"/>
      <c r="AW422" s="238"/>
      <c r="AX422" s="238"/>
      <c r="AY422" s="238"/>
      <c r="AZ422" s="238"/>
      <c r="BA422" s="238"/>
      <c r="BB422" s="238"/>
      <c r="BC422" s="238"/>
      <c r="BD422" s="238"/>
      <c r="BE422" s="238"/>
      <c r="BF422" s="238"/>
      <c r="BG422" s="238"/>
      <c r="BH422" s="238"/>
      <c r="BI422" s="238"/>
      <c r="BJ422" s="238"/>
      <c r="BK422" s="238"/>
      <c r="BL422" s="238"/>
      <c r="BM422" s="238"/>
      <c r="BN422" s="238"/>
      <c r="BO422" s="238"/>
      <c r="BP422" s="238"/>
      <c r="BQ422" s="238"/>
      <c r="BR422" s="238"/>
      <c r="BS422" s="238"/>
      <c r="BT422" s="238"/>
      <c r="BU422" s="238"/>
      <c r="BV422" s="238"/>
      <c r="BW422" s="238"/>
      <c r="BX422" s="238"/>
      <c r="BY422" s="238"/>
      <c r="BZ422" s="238"/>
      <c r="CA422" s="238"/>
      <c r="CB422" s="238"/>
      <c r="CC422" s="238"/>
      <c r="CD422" s="238"/>
      <c r="CE422" s="238"/>
      <c r="CF422" s="238"/>
      <c r="CG422" s="238"/>
      <c r="CH422" s="238"/>
      <c r="CI422" s="238"/>
      <c r="CJ422" s="238"/>
      <c r="CK422" s="238"/>
      <c r="CL422" s="238"/>
      <c r="CM422" s="238"/>
      <c r="CN422" s="238"/>
      <c r="CO422" s="238"/>
      <c r="CP422" s="238"/>
      <c r="CQ422" s="238"/>
      <c r="CR422" s="238"/>
      <c r="CS422" s="238"/>
      <c r="CT422" s="238"/>
      <c r="CU422" s="238"/>
      <c r="CV422" s="238"/>
      <c r="CW422" s="238"/>
      <c r="CX422" s="238"/>
      <c r="CY422" s="238"/>
      <c r="CZ422" s="238"/>
      <c r="DA422" s="238"/>
      <c r="DB422" s="238"/>
      <c r="DC422" s="238"/>
      <c r="DD422" s="238"/>
      <c r="DE422" s="238"/>
      <c r="DF422" s="238"/>
      <c r="DG422" s="238"/>
      <c r="DH422" s="238"/>
      <c r="DI422" s="238"/>
      <c r="DJ422" s="238"/>
      <c r="DK422" s="238"/>
      <c r="DL422" s="238"/>
      <c r="DM422" s="238"/>
      <c r="DN422" s="238"/>
      <c r="DO422" s="238"/>
      <c r="DP422" s="238"/>
      <c r="DQ422" s="238"/>
      <c r="DR422" s="238"/>
      <c r="DS422" s="238"/>
      <c r="DT422" s="238"/>
      <c r="DU422" s="238"/>
      <c r="DV422" s="238"/>
      <c r="DW422" s="238"/>
      <c r="DX422" s="238"/>
      <c r="DY422" s="238"/>
      <c r="DZ422" s="238"/>
      <c r="EA422" s="238"/>
      <c r="EB422" s="238"/>
      <c r="EC422" s="238"/>
      <c r="ED422" s="238"/>
      <c r="EE422" s="238"/>
      <c r="EF422" s="238"/>
      <c r="EG422" s="238"/>
      <c r="EH422" s="238"/>
      <c r="EI422" s="238"/>
      <c r="EJ422" s="238"/>
      <c r="EK422" s="238"/>
      <c r="EL422" s="238"/>
      <c r="EM422" s="238"/>
      <c r="EN422" s="238"/>
      <c r="EO422" s="238"/>
      <c r="EP422" s="238"/>
      <c r="EQ422" s="238"/>
      <c r="ER422" s="238"/>
      <c r="ES422" s="238"/>
      <c r="ET422" s="238"/>
      <c r="EU422" s="238"/>
      <c r="EV422" s="238"/>
      <c r="EW422" s="238"/>
      <c r="EX422" s="238"/>
      <c r="EY422" s="238"/>
      <c r="EZ422" s="238"/>
      <c r="FA422" s="238"/>
      <c r="FB422" s="238"/>
      <c r="FC422" s="238"/>
      <c r="FD422" s="238"/>
      <c r="FE422" s="238"/>
      <c r="FF422" s="238"/>
      <c r="FG422" s="238"/>
      <c r="FH422" s="238"/>
      <c r="FI422" s="238"/>
      <c r="FJ422" s="238"/>
      <c r="FK422" s="238"/>
      <c r="FL422" s="238"/>
      <c r="FM422" s="238"/>
      <c r="FN422" s="238"/>
      <c r="FO422" s="238"/>
      <c r="FP422" s="238"/>
      <c r="FQ422" s="238"/>
      <c r="FR422" s="238"/>
      <c r="FS422" s="238"/>
      <c r="FT422" s="238"/>
      <c r="FU422" s="238"/>
      <c r="FV422" s="238"/>
      <c r="FW422" s="238"/>
      <c r="FX422" s="238"/>
      <c r="FY422" s="238"/>
      <c r="FZ422" s="238"/>
      <c r="GA422" s="238"/>
      <c r="GB422" s="238"/>
      <c r="GC422" s="238"/>
      <c r="GD422" s="238"/>
      <c r="GE422" s="238"/>
      <c r="GF422" s="238"/>
      <c r="GG422" s="238"/>
      <c r="GH422" s="238"/>
      <c r="GI422" s="238"/>
      <c r="GJ422" s="238"/>
      <c r="GK422" s="238"/>
      <c r="GL422" s="238"/>
    </row>
    <row r="423" spans="1:194" ht="140.25" hidden="1" customHeight="1">
      <c r="A423" s="76" t="s">
        <v>724</v>
      </c>
      <c r="B423" s="89"/>
      <c r="C423" s="90">
        <v>922</v>
      </c>
      <c r="D423" s="91" t="s">
        <v>215</v>
      </c>
      <c r="E423" s="91" t="s">
        <v>212</v>
      </c>
      <c r="F423" s="92" t="s">
        <v>578</v>
      </c>
      <c r="G423" s="92"/>
      <c r="H423" s="88">
        <f t="shared" ref="H423:I425" si="243">SUM(H424)</f>
        <v>0</v>
      </c>
      <c r="I423" s="88">
        <f t="shared" si="243"/>
        <v>0</v>
      </c>
      <c r="J423" s="113" t="e">
        <f t="shared" si="231"/>
        <v>#DIV/0!</v>
      </c>
      <c r="K423" s="113">
        <f t="shared" si="232"/>
        <v>0</v>
      </c>
    </row>
    <row r="424" spans="1:194" ht="45.75" hidden="1" customHeight="1">
      <c r="A424" s="75" t="s">
        <v>135</v>
      </c>
      <c r="B424" s="89"/>
      <c r="C424" s="90">
        <v>922</v>
      </c>
      <c r="D424" s="91" t="s">
        <v>215</v>
      </c>
      <c r="E424" s="91" t="s">
        <v>212</v>
      </c>
      <c r="F424" s="92" t="s">
        <v>578</v>
      </c>
      <c r="G424" s="92" t="s">
        <v>438</v>
      </c>
      <c r="H424" s="88"/>
      <c r="I424" s="88"/>
      <c r="J424" s="113" t="e">
        <f t="shared" si="231"/>
        <v>#DIV/0!</v>
      </c>
      <c r="K424" s="113">
        <f t="shared" si="232"/>
        <v>0</v>
      </c>
    </row>
    <row r="425" spans="1:194" ht="45.75" hidden="1" customHeight="1">
      <c r="A425" s="75" t="s">
        <v>593</v>
      </c>
      <c r="B425" s="89"/>
      <c r="C425" s="90">
        <v>922</v>
      </c>
      <c r="D425" s="91" t="s">
        <v>215</v>
      </c>
      <c r="E425" s="91" t="s">
        <v>212</v>
      </c>
      <c r="F425" s="92" t="s">
        <v>595</v>
      </c>
      <c r="G425" s="92"/>
      <c r="H425" s="88">
        <f t="shared" si="243"/>
        <v>0</v>
      </c>
      <c r="I425" s="88">
        <f t="shared" si="243"/>
        <v>0</v>
      </c>
      <c r="J425" s="113" t="e">
        <f t="shared" si="231"/>
        <v>#DIV/0!</v>
      </c>
      <c r="K425" s="113">
        <f t="shared" si="232"/>
        <v>0</v>
      </c>
    </row>
    <row r="426" spans="1:194" ht="45.75" hidden="1" customHeight="1">
      <c r="A426" s="75" t="s">
        <v>135</v>
      </c>
      <c r="B426" s="89"/>
      <c r="C426" s="90">
        <v>922</v>
      </c>
      <c r="D426" s="91" t="s">
        <v>215</v>
      </c>
      <c r="E426" s="91" t="s">
        <v>212</v>
      </c>
      <c r="F426" s="92" t="s">
        <v>595</v>
      </c>
      <c r="G426" s="92" t="s">
        <v>438</v>
      </c>
      <c r="H426" s="88"/>
      <c r="I426" s="88"/>
      <c r="J426" s="113" t="e">
        <f t="shared" si="231"/>
        <v>#DIV/0!</v>
      </c>
      <c r="K426" s="113">
        <f t="shared" si="232"/>
        <v>0</v>
      </c>
    </row>
    <row r="427" spans="1:194">
      <c r="A427" s="76" t="s">
        <v>378</v>
      </c>
      <c r="B427" s="89"/>
      <c r="C427" s="90">
        <v>922</v>
      </c>
      <c r="D427" s="91" t="s">
        <v>215</v>
      </c>
      <c r="E427" s="91" t="s">
        <v>215</v>
      </c>
      <c r="F427" s="92"/>
      <c r="G427" s="92"/>
      <c r="H427" s="88">
        <f t="shared" ref="H427" si="244">SUM(H430+H433+H428)</f>
        <v>1498.4</v>
      </c>
      <c r="I427" s="88">
        <f t="shared" ref="I427" si="245">SUM(I430+I433+I428)</f>
        <v>145.1</v>
      </c>
      <c r="J427" s="113">
        <f t="shared" si="231"/>
        <v>9.6836625734116382</v>
      </c>
      <c r="K427" s="113">
        <f t="shared" si="232"/>
        <v>-1353.3000000000002</v>
      </c>
    </row>
    <row r="428" spans="1:194" s="239" customFormat="1" ht="25.5" customHeight="1">
      <c r="A428" s="232" t="s">
        <v>987</v>
      </c>
      <c r="B428" s="242"/>
      <c r="C428" s="234">
        <v>922</v>
      </c>
      <c r="D428" s="243" t="s">
        <v>215</v>
      </c>
      <c r="E428" s="243" t="s">
        <v>215</v>
      </c>
      <c r="F428" s="244" t="s">
        <v>37</v>
      </c>
      <c r="G428" s="244"/>
      <c r="H428" s="237">
        <f t="shared" ref="H428:I428" si="246">SUM(H429)</f>
        <v>1478.4</v>
      </c>
      <c r="I428" s="237">
        <f t="shared" si="246"/>
        <v>145.1</v>
      </c>
      <c r="J428" s="113">
        <f t="shared" si="231"/>
        <v>9.8146645021645007</v>
      </c>
      <c r="K428" s="113">
        <f t="shared" si="232"/>
        <v>-1333.3000000000002</v>
      </c>
      <c r="L428" s="238"/>
      <c r="M428" s="238"/>
      <c r="N428" s="238"/>
      <c r="O428" s="238"/>
      <c r="P428" s="238"/>
      <c r="Q428" s="238"/>
      <c r="R428" s="238"/>
      <c r="S428" s="238"/>
      <c r="T428" s="238"/>
      <c r="U428" s="238"/>
      <c r="V428" s="238"/>
      <c r="W428" s="238"/>
      <c r="X428" s="238"/>
      <c r="Y428" s="238"/>
      <c r="Z428" s="238"/>
      <c r="AA428" s="238"/>
      <c r="AB428" s="238"/>
      <c r="AC428" s="238"/>
      <c r="AD428" s="238"/>
      <c r="AE428" s="238"/>
      <c r="AF428" s="238"/>
      <c r="AG428" s="238"/>
      <c r="AH428" s="238"/>
      <c r="AI428" s="238"/>
      <c r="AJ428" s="238"/>
      <c r="AK428" s="238"/>
      <c r="AL428" s="238"/>
      <c r="AM428" s="238"/>
      <c r="AN428" s="238"/>
      <c r="AO428" s="238"/>
      <c r="AP428" s="238"/>
      <c r="AQ428" s="238"/>
      <c r="AR428" s="238"/>
      <c r="AS428" s="238"/>
      <c r="AT428" s="238"/>
      <c r="AU428" s="238"/>
      <c r="AV428" s="238"/>
      <c r="AW428" s="238"/>
      <c r="AX428" s="238"/>
      <c r="AY428" s="238"/>
      <c r="AZ428" s="238"/>
      <c r="BA428" s="238"/>
      <c r="BB428" s="238"/>
      <c r="BC428" s="238"/>
      <c r="BD428" s="238"/>
      <c r="BE428" s="238"/>
      <c r="BF428" s="238"/>
      <c r="BG428" s="238"/>
      <c r="BH428" s="238"/>
      <c r="BI428" s="238"/>
      <c r="BJ428" s="238"/>
      <c r="BK428" s="238"/>
      <c r="BL428" s="238"/>
      <c r="BM428" s="238"/>
      <c r="BN428" s="238"/>
      <c r="BO428" s="238"/>
      <c r="BP428" s="238"/>
      <c r="BQ428" s="238"/>
      <c r="BR428" s="238"/>
      <c r="BS428" s="238"/>
      <c r="BT428" s="238"/>
      <c r="BU428" s="238"/>
      <c r="BV428" s="238"/>
      <c r="BW428" s="238"/>
      <c r="BX428" s="238"/>
      <c r="BY428" s="238"/>
      <c r="BZ428" s="238"/>
      <c r="CA428" s="238"/>
      <c r="CB428" s="238"/>
      <c r="CC428" s="238"/>
      <c r="CD428" s="238"/>
      <c r="CE428" s="238"/>
      <c r="CF428" s="238"/>
      <c r="CG428" s="238"/>
      <c r="CH428" s="238"/>
      <c r="CI428" s="238"/>
      <c r="CJ428" s="238"/>
      <c r="CK428" s="238"/>
      <c r="CL428" s="238"/>
      <c r="CM428" s="238"/>
      <c r="CN428" s="238"/>
      <c r="CO428" s="238"/>
      <c r="CP428" s="238"/>
      <c r="CQ428" s="238"/>
      <c r="CR428" s="238"/>
      <c r="CS428" s="238"/>
      <c r="CT428" s="238"/>
      <c r="CU428" s="238"/>
      <c r="CV428" s="238"/>
      <c r="CW428" s="238"/>
      <c r="CX428" s="238"/>
      <c r="CY428" s="238"/>
      <c r="CZ428" s="238"/>
      <c r="DA428" s="238"/>
      <c r="DB428" s="238"/>
      <c r="DC428" s="238"/>
      <c r="DD428" s="238"/>
      <c r="DE428" s="238"/>
      <c r="DF428" s="238"/>
      <c r="DG428" s="238"/>
      <c r="DH428" s="238"/>
      <c r="DI428" s="238"/>
      <c r="DJ428" s="238"/>
      <c r="DK428" s="238"/>
      <c r="DL428" s="238"/>
      <c r="DM428" s="238"/>
      <c r="DN428" s="238"/>
      <c r="DO428" s="238"/>
      <c r="DP428" s="238"/>
      <c r="DQ428" s="238"/>
      <c r="DR428" s="238"/>
      <c r="DS428" s="238"/>
      <c r="DT428" s="238"/>
      <c r="DU428" s="238"/>
      <c r="DV428" s="238"/>
      <c r="DW428" s="238"/>
      <c r="DX428" s="238"/>
      <c r="DY428" s="238"/>
      <c r="DZ428" s="238"/>
      <c r="EA428" s="238"/>
      <c r="EB428" s="238"/>
      <c r="EC428" s="238"/>
      <c r="ED428" s="238"/>
      <c r="EE428" s="238"/>
      <c r="EF428" s="238"/>
      <c r="EG428" s="238"/>
      <c r="EH428" s="238"/>
      <c r="EI428" s="238"/>
      <c r="EJ428" s="238"/>
      <c r="EK428" s="238"/>
      <c r="EL428" s="238"/>
      <c r="EM428" s="238"/>
      <c r="EN428" s="238"/>
      <c r="EO428" s="238"/>
      <c r="EP428" s="238"/>
      <c r="EQ428" s="238"/>
      <c r="ER428" s="238"/>
      <c r="ES428" s="238"/>
      <c r="ET428" s="238"/>
      <c r="EU428" s="238"/>
      <c r="EV428" s="238"/>
      <c r="EW428" s="238"/>
      <c r="EX428" s="238"/>
      <c r="EY428" s="238"/>
      <c r="EZ428" s="238"/>
      <c r="FA428" s="238"/>
      <c r="FB428" s="238"/>
      <c r="FC428" s="238"/>
      <c r="FD428" s="238"/>
      <c r="FE428" s="238"/>
      <c r="FF428" s="238"/>
      <c r="FG428" s="238"/>
      <c r="FH428" s="238"/>
      <c r="FI428" s="238"/>
      <c r="FJ428" s="238"/>
      <c r="FK428" s="238"/>
      <c r="FL428" s="238"/>
      <c r="FM428" s="238"/>
      <c r="FN428" s="238"/>
      <c r="FO428" s="238"/>
      <c r="FP428" s="238"/>
      <c r="FQ428" s="238"/>
      <c r="FR428" s="238"/>
      <c r="FS428" s="238"/>
      <c r="FT428" s="238"/>
      <c r="FU428" s="238"/>
      <c r="FV428" s="238"/>
      <c r="FW428" s="238"/>
      <c r="FX428" s="238"/>
      <c r="FY428" s="238"/>
      <c r="FZ428" s="238"/>
      <c r="GA428" s="238"/>
      <c r="GB428" s="238"/>
      <c r="GC428" s="238"/>
      <c r="GD428" s="238"/>
      <c r="GE428" s="238"/>
      <c r="GF428" s="238"/>
      <c r="GG428" s="238"/>
      <c r="GH428" s="238"/>
      <c r="GI428" s="238"/>
      <c r="GJ428" s="238"/>
      <c r="GK428" s="238"/>
      <c r="GL428" s="238"/>
    </row>
    <row r="429" spans="1:194" s="239" customFormat="1" ht="31.5">
      <c r="A429" s="240" t="s">
        <v>151</v>
      </c>
      <c r="B429" s="233"/>
      <c r="C429" s="234">
        <v>922</v>
      </c>
      <c r="D429" s="243" t="s">
        <v>215</v>
      </c>
      <c r="E429" s="243" t="s">
        <v>215</v>
      </c>
      <c r="F429" s="244" t="s">
        <v>37</v>
      </c>
      <c r="G429" s="244" t="s">
        <v>187</v>
      </c>
      <c r="H429" s="237">
        <v>1478.4</v>
      </c>
      <c r="I429" s="237">
        <v>145.1</v>
      </c>
      <c r="J429" s="113">
        <f t="shared" si="231"/>
        <v>9.8146645021645007</v>
      </c>
      <c r="K429" s="113">
        <f t="shared" si="232"/>
        <v>-1333.3000000000002</v>
      </c>
      <c r="L429" s="238"/>
      <c r="M429" s="238"/>
      <c r="N429" s="238"/>
      <c r="O429" s="238"/>
      <c r="P429" s="238"/>
      <c r="Q429" s="238"/>
      <c r="R429" s="238"/>
      <c r="S429" s="238"/>
      <c r="T429" s="238"/>
      <c r="U429" s="238"/>
      <c r="V429" s="238"/>
      <c r="W429" s="238"/>
      <c r="X429" s="238"/>
      <c r="Y429" s="238"/>
      <c r="Z429" s="238"/>
      <c r="AA429" s="238"/>
      <c r="AB429" s="238"/>
      <c r="AC429" s="238"/>
      <c r="AD429" s="238"/>
      <c r="AE429" s="238"/>
      <c r="AF429" s="238"/>
      <c r="AG429" s="238"/>
      <c r="AH429" s="238"/>
      <c r="AI429" s="238"/>
      <c r="AJ429" s="238"/>
      <c r="AK429" s="238"/>
      <c r="AL429" s="238"/>
      <c r="AM429" s="238"/>
      <c r="AN429" s="238"/>
      <c r="AO429" s="238"/>
      <c r="AP429" s="238"/>
      <c r="AQ429" s="238"/>
      <c r="AR429" s="238"/>
      <c r="AS429" s="238"/>
      <c r="AT429" s="238"/>
      <c r="AU429" s="238"/>
      <c r="AV429" s="238"/>
      <c r="AW429" s="238"/>
      <c r="AX429" s="238"/>
      <c r="AY429" s="238"/>
      <c r="AZ429" s="238"/>
      <c r="BA429" s="238"/>
      <c r="BB429" s="238"/>
      <c r="BC429" s="238"/>
      <c r="BD429" s="238"/>
      <c r="BE429" s="238"/>
      <c r="BF429" s="238"/>
      <c r="BG429" s="238"/>
      <c r="BH429" s="238"/>
      <c r="BI429" s="238"/>
      <c r="BJ429" s="238"/>
      <c r="BK429" s="238"/>
      <c r="BL429" s="238"/>
      <c r="BM429" s="238"/>
      <c r="BN429" s="238"/>
      <c r="BO429" s="238"/>
      <c r="BP429" s="238"/>
      <c r="BQ429" s="238"/>
      <c r="BR429" s="238"/>
      <c r="BS429" s="238"/>
      <c r="BT429" s="238"/>
      <c r="BU429" s="238"/>
      <c r="BV429" s="238"/>
      <c r="BW429" s="238"/>
      <c r="BX429" s="238"/>
      <c r="BY429" s="238"/>
      <c r="BZ429" s="238"/>
      <c r="CA429" s="238"/>
      <c r="CB429" s="238"/>
      <c r="CC429" s="238"/>
      <c r="CD429" s="238"/>
      <c r="CE429" s="238"/>
      <c r="CF429" s="238"/>
      <c r="CG429" s="238"/>
      <c r="CH429" s="238"/>
      <c r="CI429" s="238"/>
      <c r="CJ429" s="238"/>
      <c r="CK429" s="238"/>
      <c r="CL429" s="238"/>
      <c r="CM429" s="238"/>
      <c r="CN429" s="238"/>
      <c r="CO429" s="238"/>
      <c r="CP429" s="238"/>
      <c r="CQ429" s="238"/>
      <c r="CR429" s="238"/>
      <c r="CS429" s="238"/>
      <c r="CT429" s="238"/>
      <c r="CU429" s="238"/>
      <c r="CV429" s="238"/>
      <c r="CW429" s="238"/>
      <c r="CX429" s="238"/>
      <c r="CY429" s="238"/>
      <c r="CZ429" s="238"/>
      <c r="DA429" s="238"/>
      <c r="DB429" s="238"/>
      <c r="DC429" s="238"/>
      <c r="DD429" s="238"/>
      <c r="DE429" s="238"/>
      <c r="DF429" s="238"/>
      <c r="DG429" s="238"/>
      <c r="DH429" s="238"/>
      <c r="DI429" s="238"/>
      <c r="DJ429" s="238"/>
      <c r="DK429" s="238"/>
      <c r="DL429" s="238"/>
      <c r="DM429" s="238"/>
      <c r="DN429" s="238"/>
      <c r="DO429" s="238"/>
      <c r="DP429" s="238"/>
      <c r="DQ429" s="238"/>
      <c r="DR429" s="238"/>
      <c r="DS429" s="238"/>
      <c r="DT429" s="238"/>
      <c r="DU429" s="238"/>
      <c r="DV429" s="238"/>
      <c r="DW429" s="238"/>
      <c r="DX429" s="238"/>
      <c r="DY429" s="238"/>
      <c r="DZ429" s="238"/>
      <c r="EA429" s="238"/>
      <c r="EB429" s="238"/>
      <c r="EC429" s="238"/>
      <c r="ED429" s="238"/>
      <c r="EE429" s="238"/>
      <c r="EF429" s="238"/>
      <c r="EG429" s="238"/>
      <c r="EH429" s="238"/>
      <c r="EI429" s="238"/>
      <c r="EJ429" s="238"/>
      <c r="EK429" s="238"/>
      <c r="EL429" s="238"/>
      <c r="EM429" s="238"/>
      <c r="EN429" s="238"/>
      <c r="EO429" s="238"/>
      <c r="EP429" s="238"/>
      <c r="EQ429" s="238"/>
      <c r="ER429" s="238"/>
      <c r="ES429" s="238"/>
      <c r="ET429" s="238"/>
      <c r="EU429" s="238"/>
      <c r="EV429" s="238"/>
      <c r="EW429" s="238"/>
      <c r="EX429" s="238"/>
      <c r="EY429" s="238"/>
      <c r="EZ429" s="238"/>
      <c r="FA429" s="238"/>
      <c r="FB429" s="238"/>
      <c r="FC429" s="238"/>
      <c r="FD429" s="238"/>
      <c r="FE429" s="238"/>
      <c r="FF429" s="238"/>
      <c r="FG429" s="238"/>
      <c r="FH429" s="238"/>
      <c r="FI429" s="238"/>
      <c r="FJ429" s="238"/>
      <c r="FK429" s="238"/>
      <c r="FL429" s="238"/>
      <c r="FM429" s="238"/>
      <c r="FN429" s="238"/>
      <c r="FO429" s="238"/>
      <c r="FP429" s="238"/>
      <c r="FQ429" s="238"/>
      <c r="FR429" s="238"/>
      <c r="FS429" s="238"/>
      <c r="FT429" s="238"/>
      <c r="FU429" s="238"/>
      <c r="FV429" s="238"/>
      <c r="FW429" s="238"/>
      <c r="FX429" s="238"/>
      <c r="FY429" s="238"/>
      <c r="FZ429" s="238"/>
      <c r="GA429" s="238"/>
      <c r="GB429" s="238"/>
      <c r="GC429" s="238"/>
      <c r="GD429" s="238"/>
      <c r="GE429" s="238"/>
      <c r="GF429" s="238"/>
      <c r="GG429" s="238"/>
      <c r="GH429" s="238"/>
      <c r="GI429" s="238"/>
      <c r="GJ429" s="238"/>
      <c r="GK429" s="238"/>
      <c r="GL429" s="238"/>
    </row>
    <row r="430" spans="1:194" ht="15.75" hidden="1" customHeight="1">
      <c r="A430" s="76" t="s">
        <v>27</v>
      </c>
      <c r="B430" s="89"/>
      <c r="C430" s="90">
        <v>922</v>
      </c>
      <c r="D430" s="91" t="s">
        <v>215</v>
      </c>
      <c r="E430" s="91" t="s">
        <v>215</v>
      </c>
      <c r="F430" s="92" t="s">
        <v>380</v>
      </c>
      <c r="G430" s="92"/>
      <c r="H430" s="88">
        <f t="shared" ref="H430:I431" si="247">SUM(H431)</f>
        <v>0</v>
      </c>
      <c r="I430" s="88">
        <f t="shared" si="247"/>
        <v>0</v>
      </c>
      <c r="J430" s="113" t="e">
        <f t="shared" si="231"/>
        <v>#DIV/0!</v>
      </c>
      <c r="K430" s="113">
        <f t="shared" si="232"/>
        <v>0</v>
      </c>
    </row>
    <row r="431" spans="1:194" ht="78.75" hidden="1" customHeight="1">
      <c r="A431" s="76" t="s">
        <v>147</v>
      </c>
      <c r="B431" s="124"/>
      <c r="C431" s="90">
        <v>922</v>
      </c>
      <c r="D431" s="91" t="s">
        <v>215</v>
      </c>
      <c r="E431" s="91" t="s">
        <v>215</v>
      </c>
      <c r="F431" s="92" t="s">
        <v>148</v>
      </c>
      <c r="G431" s="92"/>
      <c r="H431" s="88">
        <f t="shared" si="247"/>
        <v>0</v>
      </c>
      <c r="I431" s="88">
        <f t="shared" si="247"/>
        <v>0</v>
      </c>
      <c r="J431" s="113" t="e">
        <f t="shared" si="231"/>
        <v>#DIV/0!</v>
      </c>
      <c r="K431" s="113">
        <f t="shared" si="232"/>
        <v>0</v>
      </c>
    </row>
    <row r="432" spans="1:194" ht="31.5" hidden="1" customHeight="1">
      <c r="A432" s="75" t="s">
        <v>441</v>
      </c>
      <c r="B432" s="89"/>
      <c r="C432" s="90">
        <v>922</v>
      </c>
      <c r="D432" s="91" t="s">
        <v>215</v>
      </c>
      <c r="E432" s="91" t="s">
        <v>215</v>
      </c>
      <c r="F432" s="92" t="s">
        <v>148</v>
      </c>
      <c r="G432" s="92" t="s">
        <v>438</v>
      </c>
      <c r="H432" s="88"/>
      <c r="I432" s="88"/>
      <c r="J432" s="113" t="e">
        <f t="shared" si="231"/>
        <v>#DIV/0!</v>
      </c>
      <c r="K432" s="113">
        <f t="shared" si="232"/>
        <v>0</v>
      </c>
    </row>
    <row r="433" spans="1:11" ht="31.5">
      <c r="A433" s="76" t="s">
        <v>955</v>
      </c>
      <c r="B433" s="89"/>
      <c r="C433" s="90">
        <v>922</v>
      </c>
      <c r="D433" s="115" t="s">
        <v>215</v>
      </c>
      <c r="E433" s="115" t="s">
        <v>215</v>
      </c>
      <c r="F433" s="92" t="s">
        <v>129</v>
      </c>
      <c r="G433" s="92"/>
      <c r="H433" s="88">
        <f t="shared" ref="H433:I433" si="248">SUM(H434)</f>
        <v>20</v>
      </c>
      <c r="I433" s="88">
        <f t="shared" si="248"/>
        <v>0</v>
      </c>
      <c r="J433" s="113">
        <f t="shared" si="231"/>
        <v>0</v>
      </c>
      <c r="K433" s="113">
        <f t="shared" si="232"/>
        <v>-20</v>
      </c>
    </row>
    <row r="434" spans="1:11" ht="23.25" customHeight="1">
      <c r="A434" s="75" t="s">
        <v>441</v>
      </c>
      <c r="B434" s="89"/>
      <c r="C434" s="90">
        <v>922</v>
      </c>
      <c r="D434" s="115" t="s">
        <v>215</v>
      </c>
      <c r="E434" s="115" t="s">
        <v>215</v>
      </c>
      <c r="F434" s="92" t="s">
        <v>129</v>
      </c>
      <c r="G434" s="92" t="s">
        <v>438</v>
      </c>
      <c r="H434" s="88">
        <v>20</v>
      </c>
      <c r="I434" s="88">
        <v>0</v>
      </c>
      <c r="J434" s="113">
        <f t="shared" si="231"/>
        <v>0</v>
      </c>
      <c r="K434" s="113">
        <f t="shared" si="232"/>
        <v>-20</v>
      </c>
    </row>
    <row r="435" spans="1:11">
      <c r="A435" s="76" t="s">
        <v>196</v>
      </c>
      <c r="B435" s="89"/>
      <c r="C435" s="90">
        <v>922</v>
      </c>
      <c r="D435" s="91" t="s">
        <v>215</v>
      </c>
      <c r="E435" s="91" t="s">
        <v>217</v>
      </c>
      <c r="F435" s="92"/>
      <c r="G435" s="92"/>
      <c r="H435" s="88">
        <f t="shared" ref="H435" si="249">SUM(H436+H439+H441+H443+H450+H452+H454+H457+H459+H461+H446+H448)</f>
        <v>586.69999999999993</v>
      </c>
      <c r="I435" s="88">
        <f t="shared" ref="I435" si="250">SUM(I436+I439+I441+I443+I450+I452+I454+I457+I459+I461+I446+I448)</f>
        <v>14.3</v>
      </c>
      <c r="J435" s="113">
        <f t="shared" si="231"/>
        <v>2.4373615135503668</v>
      </c>
      <c r="K435" s="113">
        <f t="shared" si="232"/>
        <v>-572.4</v>
      </c>
    </row>
    <row r="436" spans="1:11" ht="94.5" customHeight="1">
      <c r="A436" s="76" t="s">
        <v>480</v>
      </c>
      <c r="B436" s="93"/>
      <c r="C436" s="90">
        <v>922</v>
      </c>
      <c r="D436" s="91" t="s">
        <v>215</v>
      </c>
      <c r="E436" s="91" t="s">
        <v>217</v>
      </c>
      <c r="F436" s="169" t="s">
        <v>626</v>
      </c>
      <c r="G436" s="92"/>
      <c r="H436" s="88">
        <f t="shared" ref="H436" si="251">SUM(H437+H438)</f>
        <v>244</v>
      </c>
      <c r="I436" s="88">
        <f t="shared" ref="I436" si="252">SUM(I437+I438)</f>
        <v>0</v>
      </c>
      <c r="J436" s="113">
        <f t="shared" si="231"/>
        <v>0</v>
      </c>
      <c r="K436" s="113">
        <f t="shared" si="232"/>
        <v>-244</v>
      </c>
    </row>
    <row r="437" spans="1:11" ht="63" hidden="1" customHeight="1">
      <c r="A437" s="75" t="s">
        <v>436</v>
      </c>
      <c r="B437" s="93"/>
      <c r="C437" s="90">
        <v>922</v>
      </c>
      <c r="D437" s="91" t="s">
        <v>215</v>
      </c>
      <c r="E437" s="91" t="s">
        <v>217</v>
      </c>
      <c r="F437" s="92" t="s">
        <v>481</v>
      </c>
      <c r="G437" s="92" t="s">
        <v>343</v>
      </c>
      <c r="H437" s="88"/>
      <c r="I437" s="88"/>
      <c r="J437" s="113" t="e">
        <f t="shared" si="231"/>
        <v>#DIV/0!</v>
      </c>
      <c r="K437" s="113">
        <f t="shared" si="232"/>
        <v>0</v>
      </c>
    </row>
    <row r="438" spans="1:11" ht="31.5" customHeight="1">
      <c r="A438" s="75" t="s">
        <v>441</v>
      </c>
      <c r="B438" s="93"/>
      <c r="C438" s="90">
        <v>922</v>
      </c>
      <c r="D438" s="91" t="s">
        <v>215</v>
      </c>
      <c r="E438" s="91" t="s">
        <v>217</v>
      </c>
      <c r="F438" s="169" t="s">
        <v>626</v>
      </c>
      <c r="G438" s="92" t="s">
        <v>438</v>
      </c>
      <c r="H438" s="88">
        <v>244</v>
      </c>
      <c r="I438" s="88">
        <v>0</v>
      </c>
      <c r="J438" s="113">
        <f t="shared" si="231"/>
        <v>0</v>
      </c>
      <c r="K438" s="113">
        <f t="shared" si="232"/>
        <v>-244</v>
      </c>
    </row>
    <row r="439" spans="1:11" ht="126" hidden="1" customHeight="1">
      <c r="A439" s="76" t="s">
        <v>726</v>
      </c>
      <c r="B439" s="89"/>
      <c r="C439" s="90">
        <v>922</v>
      </c>
      <c r="D439" s="91" t="s">
        <v>215</v>
      </c>
      <c r="E439" s="91" t="s">
        <v>217</v>
      </c>
      <c r="F439" s="92" t="s">
        <v>137</v>
      </c>
      <c r="G439" s="115"/>
      <c r="H439" s="88">
        <f t="shared" ref="H439:I439" si="253">SUM(H440)</f>
        <v>0</v>
      </c>
      <c r="I439" s="88">
        <f t="shared" si="253"/>
        <v>0</v>
      </c>
      <c r="J439" s="113" t="e">
        <f t="shared" si="231"/>
        <v>#DIV/0!</v>
      </c>
      <c r="K439" s="113">
        <f t="shared" si="232"/>
        <v>0</v>
      </c>
    </row>
    <row r="440" spans="1:11" ht="21" hidden="1" customHeight="1">
      <c r="A440" s="75" t="s">
        <v>441</v>
      </c>
      <c r="B440" s="89"/>
      <c r="C440" s="90">
        <v>922</v>
      </c>
      <c r="D440" s="91" t="s">
        <v>215</v>
      </c>
      <c r="E440" s="91" t="s">
        <v>217</v>
      </c>
      <c r="F440" s="92" t="s">
        <v>137</v>
      </c>
      <c r="G440" s="115" t="s">
        <v>438</v>
      </c>
      <c r="H440" s="88"/>
      <c r="I440" s="88"/>
      <c r="J440" s="113" t="e">
        <f t="shared" si="231"/>
        <v>#DIV/0!</v>
      </c>
      <c r="K440" s="113">
        <f t="shared" si="232"/>
        <v>0</v>
      </c>
    </row>
    <row r="441" spans="1:11" ht="141.75" hidden="1" customHeight="1">
      <c r="A441" s="76" t="s">
        <v>727</v>
      </c>
      <c r="B441" s="89"/>
      <c r="C441" s="90">
        <v>922</v>
      </c>
      <c r="D441" s="91" t="s">
        <v>215</v>
      </c>
      <c r="E441" s="91" t="s">
        <v>217</v>
      </c>
      <c r="F441" s="92" t="s">
        <v>158</v>
      </c>
      <c r="G441" s="115"/>
      <c r="H441" s="88">
        <f t="shared" ref="H441:I441" si="254">SUM(H442)</f>
        <v>0</v>
      </c>
      <c r="I441" s="88">
        <f t="shared" si="254"/>
        <v>0</v>
      </c>
      <c r="J441" s="113" t="e">
        <f t="shared" si="231"/>
        <v>#DIV/0!</v>
      </c>
      <c r="K441" s="113">
        <f t="shared" si="232"/>
        <v>0</v>
      </c>
    </row>
    <row r="442" spans="1:11" ht="31.5" hidden="1" customHeight="1">
      <c r="A442" s="75" t="s">
        <v>441</v>
      </c>
      <c r="B442" s="89"/>
      <c r="C442" s="90">
        <v>922</v>
      </c>
      <c r="D442" s="91" t="s">
        <v>215</v>
      </c>
      <c r="E442" s="91" t="s">
        <v>217</v>
      </c>
      <c r="F442" s="92" t="s">
        <v>158</v>
      </c>
      <c r="G442" s="115" t="s">
        <v>438</v>
      </c>
      <c r="H442" s="88"/>
      <c r="I442" s="88"/>
      <c r="J442" s="113" t="e">
        <f t="shared" si="231"/>
        <v>#DIV/0!</v>
      </c>
      <c r="K442" s="113">
        <f t="shared" si="232"/>
        <v>0</v>
      </c>
    </row>
    <row r="443" spans="1:11" ht="47.25">
      <c r="A443" s="76" t="s">
        <v>957</v>
      </c>
      <c r="B443" s="89"/>
      <c r="C443" s="90">
        <v>922</v>
      </c>
      <c r="D443" s="115" t="s">
        <v>215</v>
      </c>
      <c r="E443" s="115" t="s">
        <v>217</v>
      </c>
      <c r="F443" s="92" t="s">
        <v>648</v>
      </c>
      <c r="G443" s="92"/>
      <c r="H443" s="88">
        <f t="shared" ref="H443" si="255">SUM(H444+H445)</f>
        <v>19</v>
      </c>
      <c r="I443" s="88">
        <f t="shared" ref="I443" si="256">SUM(I444+I445)</f>
        <v>14.3</v>
      </c>
      <c r="J443" s="113">
        <f t="shared" si="231"/>
        <v>75.26315789473685</v>
      </c>
      <c r="K443" s="113">
        <f t="shared" si="232"/>
        <v>-4.6999999999999993</v>
      </c>
    </row>
    <row r="444" spans="1:11" ht="31.5">
      <c r="A444" s="75" t="s">
        <v>441</v>
      </c>
      <c r="B444" s="93"/>
      <c r="C444" s="90">
        <v>922</v>
      </c>
      <c r="D444" s="115" t="s">
        <v>215</v>
      </c>
      <c r="E444" s="115" t="s">
        <v>217</v>
      </c>
      <c r="F444" s="92" t="s">
        <v>648</v>
      </c>
      <c r="G444" s="92" t="s">
        <v>438</v>
      </c>
      <c r="H444" s="88">
        <v>19</v>
      </c>
      <c r="I444" s="88">
        <v>14.3</v>
      </c>
      <c r="J444" s="113">
        <f t="shared" si="231"/>
        <v>75.26315789473685</v>
      </c>
      <c r="K444" s="113">
        <f t="shared" si="232"/>
        <v>-4.6999999999999993</v>
      </c>
    </row>
    <row r="445" spans="1:11" ht="15.75" hidden="1" customHeight="1">
      <c r="A445" s="75" t="s">
        <v>440</v>
      </c>
      <c r="B445" s="93"/>
      <c r="C445" s="90">
        <v>922</v>
      </c>
      <c r="D445" s="115" t="s">
        <v>215</v>
      </c>
      <c r="E445" s="115" t="s">
        <v>217</v>
      </c>
      <c r="F445" s="92" t="s">
        <v>648</v>
      </c>
      <c r="G445" s="92" t="s">
        <v>241</v>
      </c>
      <c r="H445" s="88"/>
      <c r="I445" s="88"/>
      <c r="J445" s="113" t="e">
        <f t="shared" si="231"/>
        <v>#DIV/0!</v>
      </c>
      <c r="K445" s="113">
        <f t="shared" si="232"/>
        <v>0</v>
      </c>
    </row>
    <row r="446" spans="1:11" ht="47.25" hidden="1" customHeight="1">
      <c r="A446" s="75" t="s">
        <v>609</v>
      </c>
      <c r="B446" s="93"/>
      <c r="C446" s="90">
        <v>922</v>
      </c>
      <c r="D446" s="115" t="s">
        <v>215</v>
      </c>
      <c r="E446" s="115" t="s">
        <v>217</v>
      </c>
      <c r="F446" s="92" t="s">
        <v>611</v>
      </c>
      <c r="G446" s="92"/>
      <c r="H446" s="88">
        <f t="shared" ref="H446:I448" si="257">SUM(H447)</f>
        <v>0</v>
      </c>
      <c r="I446" s="88">
        <f t="shared" si="257"/>
        <v>0</v>
      </c>
      <c r="J446" s="113" t="e">
        <f t="shared" si="231"/>
        <v>#DIV/0!</v>
      </c>
      <c r="K446" s="113">
        <f t="shared" si="232"/>
        <v>0</v>
      </c>
    </row>
    <row r="447" spans="1:11" ht="15.75" hidden="1" customHeight="1">
      <c r="A447" s="76" t="s">
        <v>9</v>
      </c>
      <c r="B447" s="93"/>
      <c r="C447" s="90">
        <v>922</v>
      </c>
      <c r="D447" s="115" t="s">
        <v>215</v>
      </c>
      <c r="E447" s="115" t="s">
        <v>217</v>
      </c>
      <c r="F447" s="92" t="s">
        <v>611</v>
      </c>
      <c r="G447" s="92" t="s">
        <v>442</v>
      </c>
      <c r="H447" s="88"/>
      <c r="I447" s="88"/>
      <c r="J447" s="113" t="e">
        <f t="shared" si="231"/>
        <v>#DIV/0!</v>
      </c>
      <c r="K447" s="113">
        <f t="shared" si="232"/>
        <v>0</v>
      </c>
    </row>
    <row r="448" spans="1:11" ht="68.25" hidden="1" customHeight="1">
      <c r="A448" s="75" t="s">
        <v>610</v>
      </c>
      <c r="B448" s="93"/>
      <c r="C448" s="90">
        <v>922</v>
      </c>
      <c r="D448" s="115" t="s">
        <v>215</v>
      </c>
      <c r="E448" s="115" t="s">
        <v>217</v>
      </c>
      <c r="F448" s="92" t="s">
        <v>612</v>
      </c>
      <c r="G448" s="92"/>
      <c r="H448" s="88">
        <f t="shared" si="257"/>
        <v>0</v>
      </c>
      <c r="I448" s="88">
        <f t="shared" si="257"/>
        <v>0</v>
      </c>
      <c r="J448" s="113" t="e">
        <f t="shared" si="231"/>
        <v>#DIV/0!</v>
      </c>
      <c r="K448" s="113">
        <f t="shared" si="232"/>
        <v>0</v>
      </c>
    </row>
    <row r="449" spans="1:11" ht="15.75" hidden="1" customHeight="1">
      <c r="A449" s="76" t="s">
        <v>9</v>
      </c>
      <c r="B449" s="93"/>
      <c r="C449" s="90">
        <v>922</v>
      </c>
      <c r="D449" s="115" t="s">
        <v>215</v>
      </c>
      <c r="E449" s="115" t="s">
        <v>217</v>
      </c>
      <c r="F449" s="92" t="s">
        <v>612</v>
      </c>
      <c r="G449" s="92" t="s">
        <v>442</v>
      </c>
      <c r="H449" s="88"/>
      <c r="I449" s="88"/>
      <c r="J449" s="113" t="e">
        <f t="shared" si="231"/>
        <v>#DIV/0!</v>
      </c>
      <c r="K449" s="113">
        <f t="shared" si="232"/>
        <v>0</v>
      </c>
    </row>
    <row r="450" spans="1:11" ht="31.5">
      <c r="A450" s="126" t="s">
        <v>958</v>
      </c>
      <c r="B450" s="131"/>
      <c r="C450" s="90">
        <v>922</v>
      </c>
      <c r="D450" s="115" t="s">
        <v>215</v>
      </c>
      <c r="E450" s="115" t="s">
        <v>217</v>
      </c>
      <c r="F450" s="92" t="s">
        <v>167</v>
      </c>
      <c r="G450" s="92"/>
      <c r="H450" s="88">
        <f t="shared" ref="H450:I450" si="258">SUM(H451)</f>
        <v>30</v>
      </c>
      <c r="I450" s="88">
        <f t="shared" si="258"/>
        <v>0</v>
      </c>
      <c r="J450" s="113">
        <f t="shared" si="231"/>
        <v>0</v>
      </c>
      <c r="K450" s="113">
        <f t="shared" si="232"/>
        <v>-30</v>
      </c>
    </row>
    <row r="451" spans="1:11" ht="31.5">
      <c r="A451" s="75" t="s">
        <v>441</v>
      </c>
      <c r="B451" s="93"/>
      <c r="C451" s="90">
        <v>922</v>
      </c>
      <c r="D451" s="115" t="s">
        <v>215</v>
      </c>
      <c r="E451" s="115" t="s">
        <v>217</v>
      </c>
      <c r="F451" s="92" t="s">
        <v>167</v>
      </c>
      <c r="G451" s="92" t="s">
        <v>438</v>
      </c>
      <c r="H451" s="88">
        <v>30</v>
      </c>
      <c r="I451" s="88">
        <v>0</v>
      </c>
      <c r="J451" s="113">
        <f t="shared" si="231"/>
        <v>0</v>
      </c>
      <c r="K451" s="113">
        <f t="shared" si="232"/>
        <v>-30</v>
      </c>
    </row>
    <row r="452" spans="1:11" ht="110.25" hidden="1" customHeight="1">
      <c r="A452" s="75" t="s">
        <v>729</v>
      </c>
      <c r="B452" s="93"/>
      <c r="C452" s="90">
        <v>922</v>
      </c>
      <c r="D452" s="115" t="s">
        <v>215</v>
      </c>
      <c r="E452" s="115" t="s">
        <v>217</v>
      </c>
      <c r="F452" s="92" t="s">
        <v>34</v>
      </c>
      <c r="G452" s="92"/>
      <c r="H452" s="88">
        <f t="shared" ref="H452:I452" si="259">SUM(H453)</f>
        <v>0</v>
      </c>
      <c r="I452" s="88">
        <f t="shared" si="259"/>
        <v>0</v>
      </c>
      <c r="J452" s="113" t="e">
        <f t="shared" si="231"/>
        <v>#DIV/0!</v>
      </c>
      <c r="K452" s="113">
        <f t="shared" si="232"/>
        <v>0</v>
      </c>
    </row>
    <row r="453" spans="1:11" ht="31.5" hidden="1" customHeight="1">
      <c r="A453" s="75" t="s">
        <v>441</v>
      </c>
      <c r="B453" s="93"/>
      <c r="C453" s="90">
        <v>922</v>
      </c>
      <c r="D453" s="115" t="s">
        <v>215</v>
      </c>
      <c r="E453" s="115" t="s">
        <v>217</v>
      </c>
      <c r="F453" s="92" t="s">
        <v>34</v>
      </c>
      <c r="G453" s="92" t="s">
        <v>438</v>
      </c>
      <c r="H453" s="88"/>
      <c r="I453" s="88"/>
      <c r="J453" s="113" t="e">
        <f t="shared" si="231"/>
        <v>#DIV/0!</v>
      </c>
      <c r="K453" s="113">
        <f t="shared" si="232"/>
        <v>0</v>
      </c>
    </row>
    <row r="454" spans="1:11">
      <c r="A454" s="168" t="s">
        <v>959</v>
      </c>
      <c r="B454" s="93"/>
      <c r="C454" s="90">
        <v>922</v>
      </c>
      <c r="D454" s="115" t="s">
        <v>215</v>
      </c>
      <c r="E454" s="115" t="s">
        <v>217</v>
      </c>
      <c r="F454" s="169" t="s">
        <v>621</v>
      </c>
      <c r="G454" s="92"/>
      <c r="H454" s="88">
        <f t="shared" ref="H454" si="260">SUM(H455+H456)</f>
        <v>208.9</v>
      </c>
      <c r="I454" s="88">
        <f t="shared" ref="I454" si="261">SUM(I455+I456)</f>
        <v>0</v>
      </c>
      <c r="J454" s="113">
        <f t="shared" si="231"/>
        <v>0</v>
      </c>
      <c r="K454" s="113">
        <f t="shared" si="232"/>
        <v>-208.9</v>
      </c>
    </row>
    <row r="455" spans="1:11" ht="31.5">
      <c r="A455" s="75" t="s">
        <v>441</v>
      </c>
      <c r="B455" s="93"/>
      <c r="C455" s="90">
        <v>922</v>
      </c>
      <c r="D455" s="115" t="s">
        <v>215</v>
      </c>
      <c r="E455" s="115" t="s">
        <v>217</v>
      </c>
      <c r="F455" s="169" t="s">
        <v>621</v>
      </c>
      <c r="G455" s="92" t="s">
        <v>438</v>
      </c>
      <c r="H455" s="88">
        <v>108.9</v>
      </c>
      <c r="I455" s="88">
        <v>0</v>
      </c>
      <c r="J455" s="113">
        <f t="shared" si="231"/>
        <v>0</v>
      </c>
      <c r="K455" s="113">
        <f t="shared" si="232"/>
        <v>-108.9</v>
      </c>
    </row>
    <row r="456" spans="1:11" ht="15.75" customHeight="1">
      <c r="A456" s="75" t="s">
        <v>440</v>
      </c>
      <c r="B456" s="93"/>
      <c r="C456" s="90">
        <v>922</v>
      </c>
      <c r="D456" s="115" t="s">
        <v>215</v>
      </c>
      <c r="E456" s="115" t="s">
        <v>217</v>
      </c>
      <c r="F456" s="169" t="s">
        <v>621</v>
      </c>
      <c r="G456" s="92" t="s">
        <v>241</v>
      </c>
      <c r="H456" s="88">
        <v>100</v>
      </c>
      <c r="I456" s="88">
        <v>0</v>
      </c>
      <c r="J456" s="113">
        <f t="shared" si="231"/>
        <v>0</v>
      </c>
      <c r="K456" s="113">
        <f t="shared" si="232"/>
        <v>-100</v>
      </c>
    </row>
    <row r="457" spans="1:11" ht="36" customHeight="1">
      <c r="A457" s="75" t="s">
        <v>960</v>
      </c>
      <c r="B457" s="93"/>
      <c r="C457" s="90">
        <v>922</v>
      </c>
      <c r="D457" s="115" t="s">
        <v>215</v>
      </c>
      <c r="E457" s="115" t="s">
        <v>217</v>
      </c>
      <c r="F457" s="169" t="s">
        <v>628</v>
      </c>
      <c r="G457" s="92"/>
      <c r="H457" s="88">
        <f t="shared" ref="H457:I457" si="262">SUM(H458)</f>
        <v>54.8</v>
      </c>
      <c r="I457" s="88">
        <f t="shared" si="262"/>
        <v>0</v>
      </c>
      <c r="J457" s="113">
        <f t="shared" si="231"/>
        <v>0</v>
      </c>
      <c r="K457" s="113">
        <f t="shared" si="232"/>
        <v>-54.8</v>
      </c>
    </row>
    <row r="458" spans="1:11" ht="31.5" customHeight="1">
      <c r="A458" s="75" t="s">
        <v>441</v>
      </c>
      <c r="B458" s="93"/>
      <c r="C458" s="90">
        <v>922</v>
      </c>
      <c r="D458" s="115" t="s">
        <v>215</v>
      </c>
      <c r="E458" s="115" t="s">
        <v>217</v>
      </c>
      <c r="F458" s="169" t="s">
        <v>628</v>
      </c>
      <c r="G458" s="92" t="s">
        <v>438</v>
      </c>
      <c r="H458" s="88">
        <v>54.8</v>
      </c>
      <c r="I458" s="88">
        <v>0</v>
      </c>
      <c r="J458" s="113">
        <f t="shared" si="231"/>
        <v>0</v>
      </c>
      <c r="K458" s="113">
        <f t="shared" si="232"/>
        <v>-54.8</v>
      </c>
    </row>
    <row r="459" spans="1:11" ht="94.5" hidden="1" customHeight="1">
      <c r="A459" s="126" t="s">
        <v>675</v>
      </c>
      <c r="B459" s="93"/>
      <c r="C459" s="90">
        <v>922</v>
      </c>
      <c r="D459" s="115" t="s">
        <v>215</v>
      </c>
      <c r="E459" s="115" t="s">
        <v>217</v>
      </c>
      <c r="F459" s="92" t="s">
        <v>413</v>
      </c>
      <c r="G459" s="92"/>
      <c r="H459" s="88">
        <f t="shared" ref="H459:I459" si="263">SUM(H460)</f>
        <v>0</v>
      </c>
      <c r="I459" s="88">
        <f t="shared" si="263"/>
        <v>0</v>
      </c>
      <c r="J459" s="113" t="e">
        <f t="shared" si="231"/>
        <v>#DIV/0!</v>
      </c>
      <c r="K459" s="113">
        <f t="shared" si="232"/>
        <v>0</v>
      </c>
    </row>
    <row r="460" spans="1:11" ht="31.5" hidden="1" customHeight="1">
      <c r="A460" s="75" t="s">
        <v>441</v>
      </c>
      <c r="B460" s="93"/>
      <c r="C460" s="90">
        <v>922</v>
      </c>
      <c r="D460" s="115" t="s">
        <v>215</v>
      </c>
      <c r="E460" s="115" t="s">
        <v>217</v>
      </c>
      <c r="F460" s="92" t="s">
        <v>413</v>
      </c>
      <c r="G460" s="92" t="s">
        <v>438</v>
      </c>
      <c r="H460" s="88"/>
      <c r="I460" s="88"/>
      <c r="J460" s="113" t="e">
        <f t="shared" si="231"/>
        <v>#DIV/0!</v>
      </c>
      <c r="K460" s="113">
        <f t="shared" si="232"/>
        <v>0</v>
      </c>
    </row>
    <row r="461" spans="1:11" ht="31.5">
      <c r="A461" s="74" t="s">
        <v>961</v>
      </c>
      <c r="B461" s="93"/>
      <c r="C461" s="90">
        <v>922</v>
      </c>
      <c r="D461" s="115" t="s">
        <v>215</v>
      </c>
      <c r="E461" s="115" t="s">
        <v>217</v>
      </c>
      <c r="F461" s="92" t="s">
        <v>128</v>
      </c>
      <c r="G461" s="92"/>
      <c r="H461" s="88">
        <f t="shared" ref="H461:I461" si="264">SUM(H462)</f>
        <v>30</v>
      </c>
      <c r="I461" s="88">
        <f t="shared" si="264"/>
        <v>0</v>
      </c>
      <c r="J461" s="113">
        <f t="shared" si="231"/>
        <v>0</v>
      </c>
      <c r="K461" s="113">
        <f t="shared" si="232"/>
        <v>-30</v>
      </c>
    </row>
    <row r="462" spans="1:11" ht="31.5">
      <c r="A462" s="75" t="s">
        <v>441</v>
      </c>
      <c r="B462" s="93"/>
      <c r="C462" s="90">
        <v>922</v>
      </c>
      <c r="D462" s="115" t="s">
        <v>215</v>
      </c>
      <c r="E462" s="115" t="s">
        <v>217</v>
      </c>
      <c r="F462" s="92" t="s">
        <v>128</v>
      </c>
      <c r="G462" s="92" t="s">
        <v>438</v>
      </c>
      <c r="H462" s="88">
        <v>30</v>
      </c>
      <c r="I462" s="88">
        <v>0</v>
      </c>
      <c r="J462" s="113">
        <f t="shared" si="231"/>
        <v>0</v>
      </c>
      <c r="K462" s="113">
        <f t="shared" si="232"/>
        <v>-30</v>
      </c>
    </row>
    <row r="463" spans="1:11" ht="31.5">
      <c r="A463" s="74" t="s">
        <v>327</v>
      </c>
      <c r="B463" s="132"/>
      <c r="C463" s="129">
        <v>922</v>
      </c>
      <c r="D463" s="130" t="s">
        <v>216</v>
      </c>
      <c r="E463" s="130"/>
      <c r="F463" s="91"/>
      <c r="G463" s="91"/>
      <c r="H463" s="88">
        <f t="shared" ref="H463" si="265">SUM(H464+H489)</f>
        <v>46235.9</v>
      </c>
      <c r="I463" s="88">
        <f t="shared" ref="I463" si="266">SUM(I464+I489)</f>
        <v>4979.2000000000007</v>
      </c>
      <c r="J463" s="113">
        <f t="shared" si="231"/>
        <v>10.769120964445378</v>
      </c>
      <c r="K463" s="113">
        <f t="shared" si="232"/>
        <v>-41256.699999999997</v>
      </c>
    </row>
    <row r="464" spans="1:11">
      <c r="A464" s="74" t="s">
        <v>328</v>
      </c>
      <c r="B464" s="132"/>
      <c r="C464" s="129">
        <v>922</v>
      </c>
      <c r="D464" s="130" t="s">
        <v>216</v>
      </c>
      <c r="E464" s="130" t="s">
        <v>210</v>
      </c>
      <c r="F464" s="91"/>
      <c r="G464" s="91"/>
      <c r="H464" s="88">
        <f t="shared" ref="H464" si="267">SUM(H465+H479+H487+H483+H481+H475+H477+H467+H473+H469+H471)</f>
        <v>46235.9</v>
      </c>
      <c r="I464" s="88">
        <f t="shared" ref="I464" si="268">SUM(I465+I479+I487+I483+I481+I475+I477+I467+I473+I469+I471)</f>
        <v>4979.2000000000007</v>
      </c>
      <c r="J464" s="113">
        <f t="shared" si="231"/>
        <v>10.769120964445378</v>
      </c>
      <c r="K464" s="113">
        <f t="shared" si="232"/>
        <v>-41256.699999999997</v>
      </c>
    </row>
    <row r="465" spans="1:194" ht="110.25" hidden="1">
      <c r="A465" s="76" t="s">
        <v>732</v>
      </c>
      <c r="B465" s="89"/>
      <c r="C465" s="90">
        <v>922</v>
      </c>
      <c r="D465" s="91" t="s">
        <v>216</v>
      </c>
      <c r="E465" s="91" t="s">
        <v>210</v>
      </c>
      <c r="F465" s="92" t="s">
        <v>579</v>
      </c>
      <c r="G465" s="92"/>
      <c r="H465" s="88">
        <f t="shared" ref="H465:I473" si="269">SUM(H466)</f>
        <v>0</v>
      </c>
      <c r="I465" s="88">
        <f t="shared" si="269"/>
        <v>0</v>
      </c>
      <c r="J465" s="113" t="e">
        <f t="shared" ref="J465:J528" si="270">SUM(I465/H465*100)</f>
        <v>#DIV/0!</v>
      </c>
      <c r="K465" s="113">
        <f t="shared" ref="K465:K528" si="271">SUM(I465-H465)</f>
        <v>0</v>
      </c>
    </row>
    <row r="466" spans="1:194" ht="31.5" hidden="1">
      <c r="A466" s="75" t="s">
        <v>441</v>
      </c>
      <c r="B466" s="89"/>
      <c r="C466" s="90">
        <v>922</v>
      </c>
      <c r="D466" s="91" t="s">
        <v>216</v>
      </c>
      <c r="E466" s="91" t="s">
        <v>210</v>
      </c>
      <c r="F466" s="92" t="s">
        <v>579</v>
      </c>
      <c r="G466" s="92" t="s">
        <v>438</v>
      </c>
      <c r="H466" s="88"/>
      <c r="I466" s="88"/>
      <c r="J466" s="113" t="e">
        <f t="shared" si="270"/>
        <v>#DIV/0!</v>
      </c>
      <c r="K466" s="113">
        <f t="shared" si="271"/>
        <v>0</v>
      </c>
    </row>
    <row r="467" spans="1:194" ht="47.25" hidden="1">
      <c r="A467" s="75" t="s">
        <v>593</v>
      </c>
      <c r="B467" s="89"/>
      <c r="C467" s="90">
        <v>922</v>
      </c>
      <c r="D467" s="91" t="s">
        <v>216</v>
      </c>
      <c r="E467" s="91" t="s">
        <v>210</v>
      </c>
      <c r="F467" s="92" t="s">
        <v>596</v>
      </c>
      <c r="G467" s="92"/>
      <c r="H467" s="88">
        <f t="shared" si="269"/>
        <v>0</v>
      </c>
      <c r="I467" s="88">
        <f t="shared" si="269"/>
        <v>0</v>
      </c>
      <c r="J467" s="113" t="e">
        <f t="shared" si="270"/>
        <v>#DIV/0!</v>
      </c>
      <c r="K467" s="113">
        <f t="shared" si="271"/>
        <v>0</v>
      </c>
    </row>
    <row r="468" spans="1:194" hidden="1">
      <c r="A468" s="75" t="s">
        <v>135</v>
      </c>
      <c r="B468" s="89"/>
      <c r="C468" s="90">
        <v>922</v>
      </c>
      <c r="D468" s="91" t="s">
        <v>216</v>
      </c>
      <c r="E468" s="91" t="s">
        <v>210</v>
      </c>
      <c r="F468" s="92" t="s">
        <v>596</v>
      </c>
      <c r="G468" s="92" t="s">
        <v>438</v>
      </c>
      <c r="H468" s="88"/>
      <c r="I468" s="88"/>
      <c r="J468" s="113" t="e">
        <f t="shared" si="270"/>
        <v>#DIV/0!</v>
      </c>
      <c r="K468" s="113">
        <f t="shared" si="271"/>
        <v>0</v>
      </c>
    </row>
    <row r="469" spans="1:194" s="239" customFormat="1" ht="54" customHeight="1">
      <c r="A469" s="232" t="s">
        <v>972</v>
      </c>
      <c r="B469" s="233"/>
      <c r="C469" s="234">
        <v>922</v>
      </c>
      <c r="D469" s="235" t="s">
        <v>216</v>
      </c>
      <c r="E469" s="235" t="s">
        <v>210</v>
      </c>
      <c r="F469" s="236" t="s">
        <v>275</v>
      </c>
      <c r="G469" s="236"/>
      <c r="H469" s="237">
        <f t="shared" ref="H469:I469" si="272">SUM(H470)</f>
        <v>7771.3</v>
      </c>
      <c r="I469" s="237">
        <f t="shared" si="272"/>
        <v>1006.5</v>
      </c>
      <c r="J469" s="113">
        <f t="shared" si="270"/>
        <v>12.951501035862725</v>
      </c>
      <c r="K469" s="113">
        <f t="shared" si="271"/>
        <v>-6764.8</v>
      </c>
      <c r="L469" s="238"/>
      <c r="M469" s="238"/>
      <c r="N469" s="238"/>
      <c r="O469" s="238"/>
      <c r="P469" s="238"/>
      <c r="Q469" s="238"/>
      <c r="R469" s="238"/>
      <c r="S469" s="238"/>
      <c r="T469" s="238"/>
      <c r="U469" s="238"/>
      <c r="V469" s="238"/>
      <c r="W469" s="238"/>
      <c r="X469" s="238"/>
      <c r="Y469" s="238"/>
      <c r="Z469" s="238"/>
      <c r="AA469" s="238"/>
      <c r="AB469" s="238"/>
      <c r="AC469" s="238"/>
      <c r="AD469" s="238"/>
      <c r="AE469" s="238"/>
      <c r="AF469" s="238"/>
      <c r="AG469" s="238"/>
      <c r="AH469" s="238"/>
      <c r="AI469" s="238"/>
      <c r="AJ469" s="238"/>
      <c r="AK469" s="238"/>
      <c r="AL469" s="238"/>
      <c r="AM469" s="238"/>
      <c r="AN469" s="238"/>
      <c r="AO469" s="238"/>
      <c r="AP469" s="238"/>
      <c r="AQ469" s="238"/>
      <c r="AR469" s="238"/>
      <c r="AS469" s="238"/>
      <c r="AT469" s="238"/>
      <c r="AU469" s="238"/>
      <c r="AV469" s="238"/>
      <c r="AW469" s="238"/>
      <c r="AX469" s="238"/>
      <c r="AY469" s="238"/>
      <c r="AZ469" s="238"/>
      <c r="BA469" s="238"/>
      <c r="BB469" s="238"/>
      <c r="BC469" s="238"/>
      <c r="BD469" s="238"/>
      <c r="BE469" s="238"/>
      <c r="BF469" s="238"/>
      <c r="BG469" s="238"/>
      <c r="BH469" s="238"/>
      <c r="BI469" s="238"/>
      <c r="BJ469" s="238"/>
      <c r="BK469" s="238"/>
      <c r="BL469" s="238"/>
      <c r="BM469" s="238"/>
      <c r="BN469" s="238"/>
      <c r="BO469" s="238"/>
      <c r="BP469" s="238"/>
      <c r="BQ469" s="238"/>
      <c r="BR469" s="238"/>
      <c r="BS469" s="238"/>
      <c r="BT469" s="238"/>
      <c r="BU469" s="238"/>
      <c r="BV469" s="238"/>
      <c r="BW469" s="238"/>
      <c r="BX469" s="238"/>
      <c r="BY469" s="238"/>
      <c r="BZ469" s="238"/>
      <c r="CA469" s="238"/>
      <c r="CB469" s="238"/>
      <c r="CC469" s="238"/>
      <c r="CD469" s="238"/>
      <c r="CE469" s="238"/>
      <c r="CF469" s="238"/>
      <c r="CG469" s="238"/>
      <c r="CH469" s="238"/>
      <c r="CI469" s="238"/>
      <c r="CJ469" s="238"/>
      <c r="CK469" s="238"/>
      <c r="CL469" s="238"/>
      <c r="CM469" s="238"/>
      <c r="CN469" s="238"/>
      <c r="CO469" s="238"/>
      <c r="CP469" s="238"/>
      <c r="CQ469" s="238"/>
      <c r="CR469" s="238"/>
      <c r="CS469" s="238"/>
      <c r="CT469" s="238"/>
      <c r="CU469" s="238"/>
      <c r="CV469" s="238"/>
      <c r="CW469" s="238"/>
      <c r="CX469" s="238"/>
      <c r="CY469" s="238"/>
      <c r="CZ469" s="238"/>
      <c r="DA469" s="238"/>
      <c r="DB469" s="238"/>
      <c r="DC469" s="238"/>
      <c r="DD469" s="238"/>
      <c r="DE469" s="238"/>
      <c r="DF469" s="238"/>
      <c r="DG469" s="238"/>
      <c r="DH469" s="238"/>
      <c r="DI469" s="238"/>
      <c r="DJ469" s="238"/>
      <c r="DK469" s="238"/>
      <c r="DL469" s="238"/>
      <c r="DM469" s="238"/>
      <c r="DN469" s="238"/>
      <c r="DO469" s="238"/>
      <c r="DP469" s="238"/>
      <c r="DQ469" s="238"/>
      <c r="DR469" s="238"/>
      <c r="DS469" s="238"/>
      <c r="DT469" s="238"/>
      <c r="DU469" s="238"/>
      <c r="DV469" s="238"/>
      <c r="DW469" s="238"/>
      <c r="DX469" s="238"/>
      <c r="DY469" s="238"/>
      <c r="DZ469" s="238"/>
      <c r="EA469" s="238"/>
      <c r="EB469" s="238"/>
      <c r="EC469" s="238"/>
      <c r="ED469" s="238"/>
      <c r="EE469" s="238"/>
      <c r="EF469" s="238"/>
      <c r="EG469" s="238"/>
      <c r="EH469" s="238"/>
      <c r="EI469" s="238"/>
      <c r="EJ469" s="238"/>
      <c r="EK469" s="238"/>
      <c r="EL469" s="238"/>
      <c r="EM469" s="238"/>
      <c r="EN469" s="238"/>
      <c r="EO469" s="238"/>
      <c r="EP469" s="238"/>
      <c r="EQ469" s="238"/>
      <c r="ER469" s="238"/>
      <c r="ES469" s="238"/>
      <c r="ET469" s="238"/>
      <c r="EU469" s="238"/>
      <c r="EV469" s="238"/>
      <c r="EW469" s="238"/>
      <c r="EX469" s="238"/>
      <c r="EY469" s="238"/>
      <c r="EZ469" s="238"/>
      <c r="FA469" s="238"/>
      <c r="FB469" s="238"/>
      <c r="FC469" s="238"/>
      <c r="FD469" s="238"/>
      <c r="FE469" s="238"/>
      <c r="FF469" s="238"/>
      <c r="FG469" s="238"/>
      <c r="FH469" s="238"/>
      <c r="FI469" s="238"/>
      <c r="FJ469" s="238"/>
      <c r="FK469" s="238"/>
      <c r="FL469" s="238"/>
      <c r="FM469" s="238"/>
      <c r="FN469" s="238"/>
      <c r="FO469" s="238"/>
      <c r="FP469" s="238"/>
      <c r="FQ469" s="238"/>
      <c r="FR469" s="238"/>
      <c r="FS469" s="238"/>
      <c r="FT469" s="238"/>
      <c r="FU469" s="238"/>
      <c r="FV469" s="238"/>
      <c r="FW469" s="238"/>
      <c r="FX469" s="238"/>
      <c r="FY469" s="238"/>
      <c r="FZ469" s="238"/>
      <c r="GA469" s="238"/>
      <c r="GB469" s="238"/>
      <c r="GC469" s="238"/>
      <c r="GD469" s="238"/>
      <c r="GE469" s="238"/>
      <c r="GF469" s="238"/>
      <c r="GG469" s="238"/>
      <c r="GH469" s="238"/>
      <c r="GI469" s="238"/>
      <c r="GJ469" s="238"/>
      <c r="GK469" s="238"/>
      <c r="GL469" s="238"/>
    </row>
    <row r="470" spans="1:194" s="239" customFormat="1" ht="31.5">
      <c r="A470" s="240" t="s">
        <v>151</v>
      </c>
      <c r="B470" s="233"/>
      <c r="C470" s="234">
        <v>922</v>
      </c>
      <c r="D470" s="236" t="s">
        <v>216</v>
      </c>
      <c r="E470" s="236" t="s">
        <v>210</v>
      </c>
      <c r="F470" s="236" t="s">
        <v>275</v>
      </c>
      <c r="G470" s="236" t="s">
        <v>187</v>
      </c>
      <c r="H470" s="237">
        <v>7771.3</v>
      </c>
      <c r="I470" s="237">
        <v>1006.5</v>
      </c>
      <c r="J470" s="113">
        <f t="shared" si="270"/>
        <v>12.951501035862725</v>
      </c>
      <c r="K470" s="113">
        <f t="shared" si="271"/>
        <v>-6764.8</v>
      </c>
      <c r="L470" s="238"/>
      <c r="M470" s="238"/>
      <c r="N470" s="238"/>
      <c r="O470" s="238"/>
      <c r="P470" s="238"/>
      <c r="Q470" s="238"/>
      <c r="R470" s="238"/>
      <c r="S470" s="238"/>
      <c r="T470" s="238"/>
      <c r="U470" s="238"/>
      <c r="V470" s="238"/>
      <c r="W470" s="238"/>
      <c r="X470" s="238"/>
      <c r="Y470" s="238"/>
      <c r="Z470" s="238"/>
      <c r="AA470" s="238"/>
      <c r="AB470" s="238"/>
      <c r="AC470" s="238"/>
      <c r="AD470" s="238"/>
      <c r="AE470" s="238"/>
      <c r="AF470" s="238"/>
      <c r="AG470" s="238"/>
      <c r="AH470" s="238"/>
      <c r="AI470" s="238"/>
      <c r="AJ470" s="238"/>
      <c r="AK470" s="238"/>
      <c r="AL470" s="238"/>
      <c r="AM470" s="238"/>
      <c r="AN470" s="238"/>
      <c r="AO470" s="238"/>
      <c r="AP470" s="238"/>
      <c r="AQ470" s="238"/>
      <c r="AR470" s="238"/>
      <c r="AS470" s="238"/>
      <c r="AT470" s="238"/>
      <c r="AU470" s="238"/>
      <c r="AV470" s="238"/>
      <c r="AW470" s="238"/>
      <c r="AX470" s="238"/>
      <c r="AY470" s="238"/>
      <c r="AZ470" s="238"/>
      <c r="BA470" s="238"/>
      <c r="BB470" s="238"/>
      <c r="BC470" s="238"/>
      <c r="BD470" s="238"/>
      <c r="BE470" s="238"/>
      <c r="BF470" s="238"/>
      <c r="BG470" s="238"/>
      <c r="BH470" s="238"/>
      <c r="BI470" s="238"/>
      <c r="BJ470" s="238"/>
      <c r="BK470" s="238"/>
      <c r="BL470" s="238"/>
      <c r="BM470" s="238"/>
      <c r="BN470" s="238"/>
      <c r="BO470" s="238"/>
      <c r="BP470" s="238"/>
      <c r="BQ470" s="238"/>
      <c r="BR470" s="238"/>
      <c r="BS470" s="238"/>
      <c r="BT470" s="238"/>
      <c r="BU470" s="238"/>
      <c r="BV470" s="238"/>
      <c r="BW470" s="238"/>
      <c r="BX470" s="238"/>
      <c r="BY470" s="238"/>
      <c r="BZ470" s="238"/>
      <c r="CA470" s="238"/>
      <c r="CB470" s="238"/>
      <c r="CC470" s="238"/>
      <c r="CD470" s="238"/>
      <c r="CE470" s="238"/>
      <c r="CF470" s="238"/>
      <c r="CG470" s="238"/>
      <c r="CH470" s="238"/>
      <c r="CI470" s="238"/>
      <c r="CJ470" s="238"/>
      <c r="CK470" s="238"/>
      <c r="CL470" s="238"/>
      <c r="CM470" s="238"/>
      <c r="CN470" s="238"/>
      <c r="CO470" s="238"/>
      <c r="CP470" s="238"/>
      <c r="CQ470" s="238"/>
      <c r="CR470" s="238"/>
      <c r="CS470" s="238"/>
      <c r="CT470" s="238"/>
      <c r="CU470" s="238"/>
      <c r="CV470" s="238"/>
      <c r="CW470" s="238"/>
      <c r="CX470" s="238"/>
      <c r="CY470" s="238"/>
      <c r="CZ470" s="238"/>
      <c r="DA470" s="238"/>
      <c r="DB470" s="238"/>
      <c r="DC470" s="238"/>
      <c r="DD470" s="238"/>
      <c r="DE470" s="238"/>
      <c r="DF470" s="238"/>
      <c r="DG470" s="238"/>
      <c r="DH470" s="238"/>
      <c r="DI470" s="238"/>
      <c r="DJ470" s="238"/>
      <c r="DK470" s="238"/>
      <c r="DL470" s="238"/>
      <c r="DM470" s="238"/>
      <c r="DN470" s="238"/>
      <c r="DO470" s="238"/>
      <c r="DP470" s="238"/>
      <c r="DQ470" s="238"/>
      <c r="DR470" s="238"/>
      <c r="DS470" s="238"/>
      <c r="DT470" s="238"/>
      <c r="DU470" s="238"/>
      <c r="DV470" s="238"/>
      <c r="DW470" s="238"/>
      <c r="DX470" s="238"/>
      <c r="DY470" s="238"/>
      <c r="DZ470" s="238"/>
      <c r="EA470" s="238"/>
      <c r="EB470" s="238"/>
      <c r="EC470" s="238"/>
      <c r="ED470" s="238"/>
      <c r="EE470" s="238"/>
      <c r="EF470" s="238"/>
      <c r="EG470" s="238"/>
      <c r="EH470" s="238"/>
      <c r="EI470" s="238"/>
      <c r="EJ470" s="238"/>
      <c r="EK470" s="238"/>
      <c r="EL470" s="238"/>
      <c r="EM470" s="238"/>
      <c r="EN470" s="238"/>
      <c r="EO470" s="238"/>
      <c r="EP470" s="238"/>
      <c r="EQ470" s="238"/>
      <c r="ER470" s="238"/>
      <c r="ES470" s="238"/>
      <c r="ET470" s="238"/>
      <c r="EU470" s="238"/>
      <c r="EV470" s="238"/>
      <c r="EW470" s="238"/>
      <c r="EX470" s="238"/>
      <c r="EY470" s="238"/>
      <c r="EZ470" s="238"/>
      <c r="FA470" s="238"/>
      <c r="FB470" s="238"/>
      <c r="FC470" s="238"/>
      <c r="FD470" s="238"/>
      <c r="FE470" s="238"/>
      <c r="FF470" s="238"/>
      <c r="FG470" s="238"/>
      <c r="FH470" s="238"/>
      <c r="FI470" s="238"/>
      <c r="FJ470" s="238"/>
      <c r="FK470" s="238"/>
      <c r="FL470" s="238"/>
      <c r="FM470" s="238"/>
      <c r="FN470" s="238"/>
      <c r="FO470" s="238"/>
      <c r="FP470" s="238"/>
      <c r="FQ470" s="238"/>
      <c r="FR470" s="238"/>
      <c r="FS470" s="238"/>
      <c r="FT470" s="238"/>
      <c r="FU470" s="238"/>
      <c r="FV470" s="238"/>
      <c r="FW470" s="238"/>
      <c r="FX470" s="238"/>
      <c r="FY470" s="238"/>
      <c r="FZ470" s="238"/>
      <c r="GA470" s="238"/>
      <c r="GB470" s="238"/>
      <c r="GC470" s="238"/>
      <c r="GD470" s="238"/>
      <c r="GE470" s="238"/>
      <c r="GF470" s="238"/>
      <c r="GG470" s="238"/>
      <c r="GH470" s="238"/>
      <c r="GI470" s="238"/>
      <c r="GJ470" s="238"/>
      <c r="GK470" s="238"/>
      <c r="GL470" s="238"/>
    </row>
    <row r="471" spans="1:194" s="239" customFormat="1" ht="63">
      <c r="A471" s="232" t="s">
        <v>971</v>
      </c>
      <c r="B471" s="233"/>
      <c r="C471" s="234">
        <v>922</v>
      </c>
      <c r="D471" s="235" t="s">
        <v>216</v>
      </c>
      <c r="E471" s="235" t="s">
        <v>210</v>
      </c>
      <c r="F471" s="236" t="s">
        <v>274</v>
      </c>
      <c r="G471" s="236"/>
      <c r="H471" s="237">
        <f t="shared" ref="H471:I471" si="273">SUM(H472)</f>
        <v>11104.6</v>
      </c>
      <c r="I471" s="237">
        <f t="shared" si="273"/>
        <v>1164.4000000000001</v>
      </c>
      <c r="J471" s="113">
        <f t="shared" si="270"/>
        <v>10.485744646362768</v>
      </c>
      <c r="K471" s="113">
        <f t="shared" si="271"/>
        <v>-9940.2000000000007</v>
      </c>
      <c r="L471" s="238"/>
      <c r="M471" s="238"/>
      <c r="N471" s="238"/>
      <c r="O471" s="238"/>
      <c r="P471" s="238"/>
      <c r="Q471" s="238"/>
      <c r="R471" s="238"/>
      <c r="S471" s="238"/>
      <c r="T471" s="238"/>
      <c r="U471" s="238"/>
      <c r="V471" s="238"/>
      <c r="W471" s="238"/>
      <c r="X471" s="238"/>
      <c r="Y471" s="238"/>
      <c r="Z471" s="238"/>
      <c r="AA471" s="238"/>
      <c r="AB471" s="238"/>
      <c r="AC471" s="238"/>
      <c r="AD471" s="238"/>
      <c r="AE471" s="238"/>
      <c r="AF471" s="238"/>
      <c r="AG471" s="238"/>
      <c r="AH471" s="238"/>
      <c r="AI471" s="238"/>
      <c r="AJ471" s="238"/>
      <c r="AK471" s="238"/>
      <c r="AL471" s="238"/>
      <c r="AM471" s="238"/>
      <c r="AN471" s="238"/>
      <c r="AO471" s="238"/>
      <c r="AP471" s="238"/>
      <c r="AQ471" s="238"/>
      <c r="AR471" s="238"/>
      <c r="AS471" s="238"/>
      <c r="AT471" s="238"/>
      <c r="AU471" s="238"/>
      <c r="AV471" s="238"/>
      <c r="AW471" s="238"/>
      <c r="AX471" s="238"/>
      <c r="AY471" s="238"/>
      <c r="AZ471" s="238"/>
      <c r="BA471" s="238"/>
      <c r="BB471" s="238"/>
      <c r="BC471" s="238"/>
      <c r="BD471" s="238"/>
      <c r="BE471" s="238"/>
      <c r="BF471" s="238"/>
      <c r="BG471" s="238"/>
      <c r="BH471" s="238"/>
      <c r="BI471" s="238"/>
      <c r="BJ471" s="238"/>
      <c r="BK471" s="238"/>
      <c r="BL471" s="238"/>
      <c r="BM471" s="238"/>
      <c r="BN471" s="238"/>
      <c r="BO471" s="238"/>
      <c r="BP471" s="238"/>
      <c r="BQ471" s="238"/>
      <c r="BR471" s="238"/>
      <c r="BS471" s="238"/>
      <c r="BT471" s="238"/>
      <c r="BU471" s="238"/>
      <c r="BV471" s="238"/>
      <c r="BW471" s="238"/>
      <c r="BX471" s="238"/>
      <c r="BY471" s="238"/>
      <c r="BZ471" s="238"/>
      <c r="CA471" s="238"/>
      <c r="CB471" s="238"/>
      <c r="CC471" s="238"/>
      <c r="CD471" s="238"/>
      <c r="CE471" s="238"/>
      <c r="CF471" s="238"/>
      <c r="CG471" s="238"/>
      <c r="CH471" s="238"/>
      <c r="CI471" s="238"/>
      <c r="CJ471" s="238"/>
      <c r="CK471" s="238"/>
      <c r="CL471" s="238"/>
      <c r="CM471" s="238"/>
      <c r="CN471" s="238"/>
      <c r="CO471" s="238"/>
      <c r="CP471" s="238"/>
      <c r="CQ471" s="238"/>
      <c r="CR471" s="238"/>
      <c r="CS471" s="238"/>
      <c r="CT471" s="238"/>
      <c r="CU471" s="238"/>
      <c r="CV471" s="238"/>
      <c r="CW471" s="238"/>
      <c r="CX471" s="238"/>
      <c r="CY471" s="238"/>
      <c r="CZ471" s="238"/>
      <c r="DA471" s="238"/>
      <c r="DB471" s="238"/>
      <c r="DC471" s="238"/>
      <c r="DD471" s="238"/>
      <c r="DE471" s="238"/>
      <c r="DF471" s="238"/>
      <c r="DG471" s="238"/>
      <c r="DH471" s="238"/>
      <c r="DI471" s="238"/>
      <c r="DJ471" s="238"/>
      <c r="DK471" s="238"/>
      <c r="DL471" s="238"/>
      <c r="DM471" s="238"/>
      <c r="DN471" s="238"/>
      <c r="DO471" s="238"/>
      <c r="DP471" s="238"/>
      <c r="DQ471" s="238"/>
      <c r="DR471" s="238"/>
      <c r="DS471" s="238"/>
      <c r="DT471" s="238"/>
      <c r="DU471" s="238"/>
      <c r="DV471" s="238"/>
      <c r="DW471" s="238"/>
      <c r="DX471" s="238"/>
      <c r="DY471" s="238"/>
      <c r="DZ471" s="238"/>
      <c r="EA471" s="238"/>
      <c r="EB471" s="238"/>
      <c r="EC471" s="238"/>
      <c r="ED471" s="238"/>
      <c r="EE471" s="238"/>
      <c r="EF471" s="238"/>
      <c r="EG471" s="238"/>
      <c r="EH471" s="238"/>
      <c r="EI471" s="238"/>
      <c r="EJ471" s="238"/>
      <c r="EK471" s="238"/>
      <c r="EL471" s="238"/>
      <c r="EM471" s="238"/>
      <c r="EN471" s="238"/>
      <c r="EO471" s="238"/>
      <c r="EP471" s="238"/>
      <c r="EQ471" s="238"/>
      <c r="ER471" s="238"/>
      <c r="ES471" s="238"/>
      <c r="ET471" s="238"/>
      <c r="EU471" s="238"/>
      <c r="EV471" s="238"/>
      <c r="EW471" s="238"/>
      <c r="EX471" s="238"/>
      <c r="EY471" s="238"/>
      <c r="EZ471" s="238"/>
      <c r="FA471" s="238"/>
      <c r="FB471" s="238"/>
      <c r="FC471" s="238"/>
      <c r="FD471" s="238"/>
      <c r="FE471" s="238"/>
      <c r="FF471" s="238"/>
      <c r="FG471" s="238"/>
      <c r="FH471" s="238"/>
      <c r="FI471" s="238"/>
      <c r="FJ471" s="238"/>
      <c r="FK471" s="238"/>
      <c r="FL471" s="238"/>
      <c r="FM471" s="238"/>
      <c r="FN471" s="238"/>
      <c r="FO471" s="238"/>
      <c r="FP471" s="238"/>
      <c r="FQ471" s="238"/>
      <c r="FR471" s="238"/>
      <c r="FS471" s="238"/>
      <c r="FT471" s="238"/>
      <c r="FU471" s="238"/>
      <c r="FV471" s="238"/>
      <c r="FW471" s="238"/>
      <c r="FX471" s="238"/>
      <c r="FY471" s="238"/>
      <c r="FZ471" s="238"/>
      <c r="GA471" s="238"/>
      <c r="GB471" s="238"/>
      <c r="GC471" s="238"/>
      <c r="GD471" s="238"/>
      <c r="GE471" s="238"/>
      <c r="GF471" s="238"/>
      <c r="GG471" s="238"/>
      <c r="GH471" s="238"/>
      <c r="GI471" s="238"/>
      <c r="GJ471" s="238"/>
      <c r="GK471" s="238"/>
      <c r="GL471" s="238"/>
    </row>
    <row r="472" spans="1:194" s="239" customFormat="1" ht="31.5">
      <c r="A472" s="240" t="s">
        <v>151</v>
      </c>
      <c r="B472" s="233"/>
      <c r="C472" s="234">
        <v>922</v>
      </c>
      <c r="D472" s="235" t="s">
        <v>216</v>
      </c>
      <c r="E472" s="235" t="s">
        <v>210</v>
      </c>
      <c r="F472" s="236" t="s">
        <v>274</v>
      </c>
      <c r="G472" s="236" t="s">
        <v>187</v>
      </c>
      <c r="H472" s="237">
        <v>11104.6</v>
      </c>
      <c r="I472" s="237">
        <v>1164.4000000000001</v>
      </c>
      <c r="J472" s="113">
        <f t="shared" si="270"/>
        <v>10.485744646362768</v>
      </c>
      <c r="K472" s="113">
        <f t="shared" si="271"/>
        <v>-9940.2000000000007</v>
      </c>
      <c r="L472" s="238"/>
      <c r="M472" s="238"/>
      <c r="N472" s="238"/>
      <c r="O472" s="238"/>
      <c r="P472" s="238"/>
      <c r="Q472" s="238"/>
      <c r="R472" s="238"/>
      <c r="S472" s="238"/>
      <c r="T472" s="238"/>
      <c r="U472" s="238"/>
      <c r="V472" s="238"/>
      <c r="W472" s="238"/>
      <c r="X472" s="238"/>
      <c r="Y472" s="238"/>
      <c r="Z472" s="238"/>
      <c r="AA472" s="238"/>
      <c r="AB472" s="238"/>
      <c r="AC472" s="238"/>
      <c r="AD472" s="238"/>
      <c r="AE472" s="238"/>
      <c r="AF472" s="238"/>
      <c r="AG472" s="238"/>
      <c r="AH472" s="238"/>
      <c r="AI472" s="238"/>
      <c r="AJ472" s="238"/>
      <c r="AK472" s="238"/>
      <c r="AL472" s="238"/>
      <c r="AM472" s="238"/>
      <c r="AN472" s="238"/>
      <c r="AO472" s="238"/>
      <c r="AP472" s="238"/>
      <c r="AQ472" s="238"/>
      <c r="AR472" s="238"/>
      <c r="AS472" s="238"/>
      <c r="AT472" s="238"/>
      <c r="AU472" s="238"/>
      <c r="AV472" s="238"/>
      <c r="AW472" s="238"/>
      <c r="AX472" s="238"/>
      <c r="AY472" s="238"/>
      <c r="AZ472" s="238"/>
      <c r="BA472" s="238"/>
      <c r="BB472" s="238"/>
      <c r="BC472" s="238"/>
      <c r="BD472" s="238"/>
      <c r="BE472" s="238"/>
      <c r="BF472" s="238"/>
      <c r="BG472" s="238"/>
      <c r="BH472" s="238"/>
      <c r="BI472" s="238"/>
      <c r="BJ472" s="238"/>
      <c r="BK472" s="238"/>
      <c r="BL472" s="238"/>
      <c r="BM472" s="238"/>
      <c r="BN472" s="238"/>
      <c r="BO472" s="238"/>
      <c r="BP472" s="238"/>
      <c r="BQ472" s="238"/>
      <c r="BR472" s="238"/>
      <c r="BS472" s="238"/>
      <c r="BT472" s="238"/>
      <c r="BU472" s="238"/>
      <c r="BV472" s="238"/>
      <c r="BW472" s="238"/>
      <c r="BX472" s="238"/>
      <c r="BY472" s="238"/>
      <c r="BZ472" s="238"/>
      <c r="CA472" s="238"/>
      <c r="CB472" s="238"/>
      <c r="CC472" s="238"/>
      <c r="CD472" s="238"/>
      <c r="CE472" s="238"/>
      <c r="CF472" s="238"/>
      <c r="CG472" s="238"/>
      <c r="CH472" s="238"/>
      <c r="CI472" s="238"/>
      <c r="CJ472" s="238"/>
      <c r="CK472" s="238"/>
      <c r="CL472" s="238"/>
      <c r="CM472" s="238"/>
      <c r="CN472" s="238"/>
      <c r="CO472" s="238"/>
      <c r="CP472" s="238"/>
      <c r="CQ472" s="238"/>
      <c r="CR472" s="238"/>
      <c r="CS472" s="238"/>
      <c r="CT472" s="238"/>
      <c r="CU472" s="238"/>
      <c r="CV472" s="238"/>
      <c r="CW472" s="238"/>
      <c r="CX472" s="238"/>
      <c r="CY472" s="238"/>
      <c r="CZ472" s="238"/>
      <c r="DA472" s="238"/>
      <c r="DB472" s="238"/>
      <c r="DC472" s="238"/>
      <c r="DD472" s="238"/>
      <c r="DE472" s="238"/>
      <c r="DF472" s="238"/>
      <c r="DG472" s="238"/>
      <c r="DH472" s="238"/>
      <c r="DI472" s="238"/>
      <c r="DJ472" s="238"/>
      <c r="DK472" s="238"/>
      <c r="DL472" s="238"/>
      <c r="DM472" s="238"/>
      <c r="DN472" s="238"/>
      <c r="DO472" s="238"/>
      <c r="DP472" s="238"/>
      <c r="DQ472" s="238"/>
      <c r="DR472" s="238"/>
      <c r="DS472" s="238"/>
      <c r="DT472" s="238"/>
      <c r="DU472" s="238"/>
      <c r="DV472" s="238"/>
      <c r="DW472" s="238"/>
      <c r="DX472" s="238"/>
      <c r="DY472" s="238"/>
      <c r="DZ472" s="238"/>
      <c r="EA472" s="238"/>
      <c r="EB472" s="238"/>
      <c r="EC472" s="238"/>
      <c r="ED472" s="238"/>
      <c r="EE472" s="238"/>
      <c r="EF472" s="238"/>
      <c r="EG472" s="238"/>
      <c r="EH472" s="238"/>
      <c r="EI472" s="238"/>
      <c r="EJ472" s="238"/>
      <c r="EK472" s="238"/>
      <c r="EL472" s="238"/>
      <c r="EM472" s="238"/>
      <c r="EN472" s="238"/>
      <c r="EO472" s="238"/>
      <c r="EP472" s="238"/>
      <c r="EQ472" s="238"/>
      <c r="ER472" s="238"/>
      <c r="ES472" s="238"/>
      <c r="ET472" s="238"/>
      <c r="EU472" s="238"/>
      <c r="EV472" s="238"/>
      <c r="EW472" s="238"/>
      <c r="EX472" s="238"/>
      <c r="EY472" s="238"/>
      <c r="EZ472" s="238"/>
      <c r="FA472" s="238"/>
      <c r="FB472" s="238"/>
      <c r="FC472" s="238"/>
      <c r="FD472" s="238"/>
      <c r="FE472" s="238"/>
      <c r="FF472" s="238"/>
      <c r="FG472" s="238"/>
      <c r="FH472" s="238"/>
      <c r="FI472" s="238"/>
      <c r="FJ472" s="238"/>
      <c r="FK472" s="238"/>
      <c r="FL472" s="238"/>
      <c r="FM472" s="238"/>
      <c r="FN472" s="238"/>
      <c r="FO472" s="238"/>
      <c r="FP472" s="238"/>
      <c r="FQ472" s="238"/>
      <c r="FR472" s="238"/>
      <c r="FS472" s="238"/>
      <c r="FT472" s="238"/>
      <c r="FU472" s="238"/>
      <c r="FV472" s="238"/>
      <c r="FW472" s="238"/>
      <c r="FX472" s="238"/>
      <c r="FY472" s="238"/>
      <c r="FZ472" s="238"/>
      <c r="GA472" s="238"/>
      <c r="GB472" s="238"/>
      <c r="GC472" s="238"/>
      <c r="GD472" s="238"/>
      <c r="GE472" s="238"/>
      <c r="GF472" s="238"/>
      <c r="GG472" s="238"/>
      <c r="GH472" s="238"/>
      <c r="GI472" s="238"/>
      <c r="GJ472" s="238"/>
      <c r="GK472" s="238"/>
      <c r="GL472" s="238"/>
    </row>
    <row r="473" spans="1:194" s="176" customFormat="1" ht="31.5">
      <c r="A473" s="178" t="s">
        <v>1045</v>
      </c>
      <c r="B473" s="89"/>
      <c r="C473" s="179">
        <v>922</v>
      </c>
      <c r="D473" s="180" t="s">
        <v>216</v>
      </c>
      <c r="E473" s="180" t="s">
        <v>210</v>
      </c>
      <c r="F473" s="181" t="s">
        <v>1044</v>
      </c>
      <c r="G473" s="181"/>
      <c r="H473" s="88">
        <f t="shared" si="269"/>
        <v>27360</v>
      </c>
      <c r="I473" s="88">
        <f t="shared" si="269"/>
        <v>2808.3</v>
      </c>
      <c r="J473" s="113">
        <f t="shared" si="270"/>
        <v>10.264254385964913</v>
      </c>
      <c r="K473" s="113">
        <f t="shared" si="271"/>
        <v>-24551.7</v>
      </c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</row>
    <row r="474" spans="1:194" s="176" customFormat="1">
      <c r="A474" s="75" t="s">
        <v>135</v>
      </c>
      <c r="B474" s="89"/>
      <c r="C474" s="179">
        <v>922</v>
      </c>
      <c r="D474" s="180" t="s">
        <v>216</v>
      </c>
      <c r="E474" s="180" t="s">
        <v>210</v>
      </c>
      <c r="F474" s="181" t="s">
        <v>1044</v>
      </c>
      <c r="G474" s="181" t="s">
        <v>438</v>
      </c>
      <c r="H474" s="88">
        <v>27360</v>
      </c>
      <c r="I474" s="88">
        <v>2808.3</v>
      </c>
      <c r="J474" s="113">
        <f t="shared" si="270"/>
        <v>10.264254385964913</v>
      </c>
      <c r="K474" s="113">
        <f t="shared" si="271"/>
        <v>-24551.7</v>
      </c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</row>
    <row r="475" spans="1:194" ht="63" hidden="1">
      <c r="A475" s="76" t="s">
        <v>563</v>
      </c>
      <c r="B475" s="89"/>
      <c r="C475" s="90">
        <v>922</v>
      </c>
      <c r="D475" s="91" t="s">
        <v>216</v>
      </c>
      <c r="E475" s="91" t="s">
        <v>210</v>
      </c>
      <c r="F475" s="92" t="s">
        <v>567</v>
      </c>
      <c r="G475" s="92"/>
      <c r="H475" s="88">
        <f t="shared" ref="H475:I475" si="274">SUM(H476)</f>
        <v>0</v>
      </c>
      <c r="I475" s="88">
        <f t="shared" si="274"/>
        <v>0</v>
      </c>
      <c r="J475" s="113" t="e">
        <f t="shared" si="270"/>
        <v>#DIV/0!</v>
      </c>
      <c r="K475" s="113">
        <f t="shared" si="271"/>
        <v>0</v>
      </c>
    </row>
    <row r="476" spans="1:194" hidden="1">
      <c r="A476" s="76" t="s">
        <v>135</v>
      </c>
      <c r="B476" s="93"/>
      <c r="C476" s="90">
        <v>922</v>
      </c>
      <c r="D476" s="91" t="s">
        <v>216</v>
      </c>
      <c r="E476" s="91" t="s">
        <v>210</v>
      </c>
      <c r="F476" s="92" t="s">
        <v>567</v>
      </c>
      <c r="G476" s="92" t="s">
        <v>438</v>
      </c>
      <c r="H476" s="88"/>
      <c r="I476" s="88"/>
      <c r="J476" s="113" t="e">
        <f t="shared" si="270"/>
        <v>#DIV/0!</v>
      </c>
      <c r="K476" s="113">
        <f t="shared" si="271"/>
        <v>0</v>
      </c>
    </row>
    <row r="477" spans="1:194" ht="63" hidden="1">
      <c r="A477" s="76" t="s">
        <v>565</v>
      </c>
      <c r="B477" s="93"/>
      <c r="C477" s="90">
        <v>922</v>
      </c>
      <c r="D477" s="91" t="s">
        <v>216</v>
      </c>
      <c r="E477" s="91" t="s">
        <v>210</v>
      </c>
      <c r="F477" s="92" t="s">
        <v>568</v>
      </c>
      <c r="G477" s="92"/>
      <c r="H477" s="88">
        <f t="shared" ref="H477:I477" si="275">SUM(H478)</f>
        <v>0</v>
      </c>
      <c r="I477" s="88">
        <f t="shared" si="275"/>
        <v>0</v>
      </c>
      <c r="J477" s="113" t="e">
        <f t="shared" si="270"/>
        <v>#DIV/0!</v>
      </c>
      <c r="K477" s="113">
        <f t="shared" si="271"/>
        <v>0</v>
      </c>
    </row>
    <row r="478" spans="1:194" hidden="1">
      <c r="A478" s="76" t="s">
        <v>135</v>
      </c>
      <c r="B478" s="93"/>
      <c r="C478" s="90">
        <v>922</v>
      </c>
      <c r="D478" s="91" t="s">
        <v>216</v>
      </c>
      <c r="E478" s="91" t="s">
        <v>210</v>
      </c>
      <c r="F478" s="92" t="s">
        <v>568</v>
      </c>
      <c r="G478" s="92" t="s">
        <v>438</v>
      </c>
      <c r="H478" s="88"/>
      <c r="I478" s="88"/>
      <c r="J478" s="113" t="e">
        <f t="shared" si="270"/>
        <v>#DIV/0!</v>
      </c>
      <c r="K478" s="113">
        <f t="shared" si="271"/>
        <v>0</v>
      </c>
    </row>
    <row r="479" spans="1:194" ht="119.25" hidden="1" customHeight="1">
      <c r="A479" s="78" t="s">
        <v>733</v>
      </c>
      <c r="B479" s="128"/>
      <c r="C479" s="129">
        <v>922</v>
      </c>
      <c r="D479" s="130" t="s">
        <v>216</v>
      </c>
      <c r="E479" s="130" t="s">
        <v>210</v>
      </c>
      <c r="F479" s="91" t="s">
        <v>426</v>
      </c>
      <c r="G479" s="91"/>
      <c r="H479" s="88">
        <f t="shared" ref="H479:I479" si="276">SUM(H480)</f>
        <v>0</v>
      </c>
      <c r="I479" s="88">
        <f t="shared" si="276"/>
        <v>0</v>
      </c>
      <c r="J479" s="113" t="e">
        <f t="shared" si="270"/>
        <v>#DIV/0!</v>
      </c>
      <c r="K479" s="113">
        <f t="shared" si="271"/>
        <v>0</v>
      </c>
    </row>
    <row r="480" spans="1:194" ht="31.5" hidden="1" customHeight="1">
      <c r="A480" s="75" t="s">
        <v>441</v>
      </c>
      <c r="B480" s="128"/>
      <c r="C480" s="129">
        <v>922</v>
      </c>
      <c r="D480" s="130" t="s">
        <v>216</v>
      </c>
      <c r="E480" s="130" t="s">
        <v>210</v>
      </c>
      <c r="F480" s="91" t="s">
        <v>426</v>
      </c>
      <c r="G480" s="91" t="s">
        <v>438</v>
      </c>
      <c r="H480" s="88"/>
      <c r="I480" s="88"/>
      <c r="J480" s="113" t="e">
        <f t="shared" si="270"/>
        <v>#DIV/0!</v>
      </c>
      <c r="K480" s="113">
        <f t="shared" si="271"/>
        <v>0</v>
      </c>
    </row>
    <row r="481" spans="1:11" ht="126" hidden="1" customHeight="1">
      <c r="A481" s="78" t="s">
        <v>734</v>
      </c>
      <c r="B481" s="128"/>
      <c r="C481" s="129">
        <v>922</v>
      </c>
      <c r="D481" s="130" t="s">
        <v>216</v>
      </c>
      <c r="E481" s="130" t="s">
        <v>210</v>
      </c>
      <c r="F481" s="91" t="s">
        <v>234</v>
      </c>
      <c r="G481" s="91"/>
      <c r="H481" s="88">
        <f t="shared" ref="H481:I481" si="277">SUM(H482)</f>
        <v>0</v>
      </c>
      <c r="I481" s="88">
        <f t="shared" si="277"/>
        <v>0</v>
      </c>
      <c r="J481" s="113" t="e">
        <f t="shared" si="270"/>
        <v>#DIV/0!</v>
      </c>
      <c r="K481" s="113">
        <f t="shared" si="271"/>
        <v>0</v>
      </c>
    </row>
    <row r="482" spans="1:11" ht="31.5" hidden="1" customHeight="1">
      <c r="A482" s="75" t="s">
        <v>441</v>
      </c>
      <c r="B482" s="129"/>
      <c r="C482" s="133" t="s">
        <v>50</v>
      </c>
      <c r="D482" s="130" t="s">
        <v>216</v>
      </c>
      <c r="E482" s="130" t="s">
        <v>210</v>
      </c>
      <c r="F482" s="91" t="s">
        <v>234</v>
      </c>
      <c r="G482" s="91" t="s">
        <v>438</v>
      </c>
      <c r="H482" s="88"/>
      <c r="I482" s="88"/>
      <c r="J482" s="113" t="e">
        <f t="shared" si="270"/>
        <v>#DIV/0!</v>
      </c>
      <c r="K482" s="113">
        <f t="shared" si="271"/>
        <v>0</v>
      </c>
    </row>
    <row r="483" spans="1:11" ht="78.75" hidden="1" customHeight="1">
      <c r="A483" s="76" t="s">
        <v>44</v>
      </c>
      <c r="B483" s="128"/>
      <c r="C483" s="129">
        <v>922</v>
      </c>
      <c r="D483" s="130" t="s">
        <v>216</v>
      </c>
      <c r="E483" s="130" t="s">
        <v>210</v>
      </c>
      <c r="F483" s="91" t="s">
        <v>406</v>
      </c>
      <c r="G483" s="91"/>
      <c r="H483" s="88">
        <f t="shared" ref="H483:I483" si="278">SUM(H484)</f>
        <v>0</v>
      </c>
      <c r="I483" s="88">
        <f t="shared" si="278"/>
        <v>0</v>
      </c>
      <c r="J483" s="113" t="e">
        <f t="shared" si="270"/>
        <v>#DIV/0!</v>
      </c>
      <c r="K483" s="113">
        <f t="shared" si="271"/>
        <v>0</v>
      </c>
    </row>
    <row r="484" spans="1:11" ht="15.75" hidden="1" customHeight="1">
      <c r="A484" s="122" t="s">
        <v>440</v>
      </c>
      <c r="B484" s="128"/>
      <c r="C484" s="129">
        <v>922</v>
      </c>
      <c r="D484" s="130" t="s">
        <v>216</v>
      </c>
      <c r="E484" s="130" t="s">
        <v>210</v>
      </c>
      <c r="F484" s="91" t="s">
        <v>406</v>
      </c>
      <c r="G484" s="91" t="s">
        <v>241</v>
      </c>
      <c r="H484" s="88"/>
      <c r="I484" s="88"/>
      <c r="J484" s="113" t="e">
        <f t="shared" si="270"/>
        <v>#DIV/0!</v>
      </c>
      <c r="K484" s="113">
        <f t="shared" si="271"/>
        <v>0</v>
      </c>
    </row>
    <row r="485" spans="1:11" ht="47.25" hidden="1" customHeight="1">
      <c r="A485" s="122" t="s">
        <v>45</v>
      </c>
      <c r="B485" s="128"/>
      <c r="C485" s="129"/>
      <c r="D485" s="130"/>
      <c r="E485" s="130"/>
      <c r="F485" s="91"/>
      <c r="G485" s="91"/>
      <c r="H485" s="88"/>
      <c r="I485" s="88"/>
      <c r="J485" s="113" t="e">
        <f t="shared" si="270"/>
        <v>#DIV/0!</v>
      </c>
      <c r="K485" s="113">
        <f t="shared" si="271"/>
        <v>0</v>
      </c>
    </row>
    <row r="486" spans="1:11" ht="15.75" hidden="1" customHeight="1">
      <c r="A486" s="122"/>
      <c r="B486" s="128"/>
      <c r="C486" s="129"/>
      <c r="D486" s="130"/>
      <c r="E486" s="130"/>
      <c r="F486" s="91"/>
      <c r="G486" s="91"/>
      <c r="H486" s="88"/>
      <c r="I486" s="88"/>
      <c r="J486" s="113" t="e">
        <f t="shared" si="270"/>
        <v>#DIV/0!</v>
      </c>
      <c r="K486" s="113">
        <f t="shared" si="271"/>
        <v>0</v>
      </c>
    </row>
    <row r="487" spans="1:11" ht="94.5" hidden="1" customHeight="1">
      <c r="A487" s="75" t="s">
        <v>735</v>
      </c>
      <c r="B487" s="128"/>
      <c r="C487" s="129">
        <v>922</v>
      </c>
      <c r="D487" s="130" t="s">
        <v>216</v>
      </c>
      <c r="E487" s="130" t="s">
        <v>210</v>
      </c>
      <c r="F487" s="91" t="s">
        <v>280</v>
      </c>
      <c r="G487" s="91"/>
      <c r="H487" s="97">
        <f t="shared" ref="H487:I487" si="279">SUM(H488)</f>
        <v>0</v>
      </c>
      <c r="I487" s="97">
        <f t="shared" si="279"/>
        <v>0</v>
      </c>
      <c r="J487" s="113" t="e">
        <f t="shared" si="270"/>
        <v>#DIV/0!</v>
      </c>
      <c r="K487" s="113">
        <f t="shared" si="271"/>
        <v>0</v>
      </c>
    </row>
    <row r="488" spans="1:11" ht="21" hidden="1" customHeight="1">
      <c r="A488" s="75" t="s">
        <v>441</v>
      </c>
      <c r="B488" s="128"/>
      <c r="C488" s="129">
        <v>922</v>
      </c>
      <c r="D488" s="130" t="s">
        <v>216</v>
      </c>
      <c r="E488" s="130" t="s">
        <v>210</v>
      </c>
      <c r="F488" s="91" t="s">
        <v>280</v>
      </c>
      <c r="G488" s="91" t="s">
        <v>438</v>
      </c>
      <c r="H488" s="88"/>
      <c r="I488" s="88"/>
      <c r="J488" s="113" t="e">
        <f t="shared" si="270"/>
        <v>#DIV/0!</v>
      </c>
      <c r="K488" s="113">
        <f t="shared" si="271"/>
        <v>0</v>
      </c>
    </row>
    <row r="489" spans="1:11" ht="21" hidden="1" customHeight="1">
      <c r="A489" s="74" t="s">
        <v>267</v>
      </c>
      <c r="B489" s="128"/>
      <c r="C489" s="129">
        <v>922</v>
      </c>
      <c r="D489" s="130" t="s">
        <v>216</v>
      </c>
      <c r="E489" s="130" t="s">
        <v>213</v>
      </c>
      <c r="F489" s="91"/>
      <c r="G489" s="91"/>
      <c r="H489" s="88">
        <f t="shared" ref="H489:I490" si="280">SUM(H490)</f>
        <v>0</v>
      </c>
      <c r="I489" s="88">
        <f t="shared" si="280"/>
        <v>0</v>
      </c>
      <c r="J489" s="113" t="e">
        <f t="shared" si="270"/>
        <v>#DIV/0!</v>
      </c>
      <c r="K489" s="113">
        <f t="shared" si="271"/>
        <v>0</v>
      </c>
    </row>
    <row r="490" spans="1:11" ht="102.75" hidden="1" customHeight="1">
      <c r="A490" s="76" t="s">
        <v>736</v>
      </c>
      <c r="B490" s="128"/>
      <c r="C490" s="129">
        <v>922</v>
      </c>
      <c r="D490" s="91" t="s">
        <v>216</v>
      </c>
      <c r="E490" s="91" t="s">
        <v>213</v>
      </c>
      <c r="F490" s="91" t="s">
        <v>186</v>
      </c>
      <c r="G490" s="91"/>
      <c r="H490" s="88">
        <f t="shared" si="280"/>
        <v>0</v>
      </c>
      <c r="I490" s="88">
        <f t="shared" si="280"/>
        <v>0</v>
      </c>
      <c r="J490" s="113" t="e">
        <f t="shared" si="270"/>
        <v>#DIV/0!</v>
      </c>
      <c r="K490" s="113">
        <f t="shared" si="271"/>
        <v>0</v>
      </c>
    </row>
    <row r="491" spans="1:11" ht="23.25" hidden="1" customHeight="1">
      <c r="A491" s="75" t="s">
        <v>441</v>
      </c>
      <c r="B491" s="128"/>
      <c r="C491" s="129">
        <v>922</v>
      </c>
      <c r="D491" s="91" t="s">
        <v>216</v>
      </c>
      <c r="E491" s="91" t="s">
        <v>213</v>
      </c>
      <c r="F491" s="91" t="s">
        <v>186</v>
      </c>
      <c r="G491" s="91" t="s">
        <v>438</v>
      </c>
      <c r="H491" s="88"/>
      <c r="I491" s="88"/>
      <c r="J491" s="113" t="e">
        <f t="shared" si="270"/>
        <v>#DIV/0!</v>
      </c>
      <c r="K491" s="113">
        <f t="shared" si="271"/>
        <v>0</v>
      </c>
    </row>
    <row r="492" spans="1:11" ht="15.75" hidden="1" customHeight="1">
      <c r="A492" s="126" t="s">
        <v>298</v>
      </c>
      <c r="B492" s="131"/>
      <c r="C492" s="90">
        <v>922</v>
      </c>
      <c r="D492" s="115" t="s">
        <v>217</v>
      </c>
      <c r="E492" s="115"/>
      <c r="F492" s="92"/>
      <c r="G492" s="92"/>
      <c r="H492" s="88">
        <f t="shared" ref="H492:I494" si="281">SUM(H493)</f>
        <v>0</v>
      </c>
      <c r="I492" s="88">
        <f t="shared" si="281"/>
        <v>0</v>
      </c>
      <c r="J492" s="113" t="e">
        <f t="shared" si="270"/>
        <v>#DIV/0!</v>
      </c>
      <c r="K492" s="113">
        <f t="shared" si="271"/>
        <v>0</v>
      </c>
    </row>
    <row r="493" spans="1:11" ht="15.75" hidden="1" customHeight="1">
      <c r="A493" s="76" t="s">
        <v>297</v>
      </c>
      <c r="B493" s="128"/>
      <c r="C493" s="90">
        <v>922</v>
      </c>
      <c r="D493" s="115" t="s">
        <v>217</v>
      </c>
      <c r="E493" s="115" t="s">
        <v>217</v>
      </c>
      <c r="F493" s="92"/>
      <c r="G493" s="92"/>
      <c r="H493" s="88">
        <f t="shared" si="281"/>
        <v>0</v>
      </c>
      <c r="I493" s="88">
        <f t="shared" si="281"/>
        <v>0</v>
      </c>
      <c r="J493" s="113" t="e">
        <f t="shared" si="270"/>
        <v>#DIV/0!</v>
      </c>
      <c r="K493" s="113">
        <f t="shared" si="271"/>
        <v>0</v>
      </c>
    </row>
    <row r="494" spans="1:11" ht="141.75" hidden="1" customHeight="1">
      <c r="A494" s="76" t="s">
        <v>661</v>
      </c>
      <c r="B494" s="89"/>
      <c r="C494" s="90">
        <v>922</v>
      </c>
      <c r="D494" s="115" t="s">
        <v>217</v>
      </c>
      <c r="E494" s="115" t="s">
        <v>217</v>
      </c>
      <c r="F494" s="115" t="s">
        <v>184</v>
      </c>
      <c r="G494" s="115"/>
      <c r="H494" s="88">
        <f t="shared" si="281"/>
        <v>0</v>
      </c>
      <c r="I494" s="88">
        <f t="shared" si="281"/>
        <v>0</v>
      </c>
      <c r="J494" s="113" t="e">
        <f t="shared" si="270"/>
        <v>#DIV/0!</v>
      </c>
      <c r="K494" s="113">
        <f t="shared" si="271"/>
        <v>0</v>
      </c>
    </row>
    <row r="495" spans="1:11" ht="31.5" hidden="1" customHeight="1">
      <c r="A495" s="75" t="s">
        <v>441</v>
      </c>
      <c r="B495" s="93"/>
      <c r="C495" s="90">
        <v>922</v>
      </c>
      <c r="D495" s="115" t="s">
        <v>217</v>
      </c>
      <c r="E495" s="115" t="s">
        <v>217</v>
      </c>
      <c r="F495" s="115" t="s">
        <v>184</v>
      </c>
      <c r="G495" s="115" t="s">
        <v>438</v>
      </c>
      <c r="H495" s="88"/>
      <c r="I495" s="88"/>
      <c r="J495" s="113" t="e">
        <f t="shared" si="270"/>
        <v>#DIV/0!</v>
      </c>
      <c r="K495" s="113">
        <f t="shared" si="271"/>
        <v>0</v>
      </c>
    </row>
    <row r="496" spans="1:11">
      <c r="A496" s="76" t="s">
        <v>197</v>
      </c>
      <c r="B496" s="89"/>
      <c r="C496" s="90">
        <v>922</v>
      </c>
      <c r="D496" s="115" t="s">
        <v>218</v>
      </c>
      <c r="E496" s="115"/>
      <c r="F496" s="115"/>
      <c r="G496" s="115"/>
      <c r="H496" s="88">
        <f t="shared" ref="H496" si="282">SUM(H497+H502+H514)</f>
        <v>9857.5</v>
      </c>
      <c r="I496" s="88">
        <f t="shared" ref="I496" si="283">SUM(I497+I502+I514)</f>
        <v>4999.6999999999989</v>
      </c>
      <c r="J496" s="113">
        <f t="shared" si="270"/>
        <v>50.719756530560481</v>
      </c>
      <c r="K496" s="113">
        <f t="shared" si="271"/>
        <v>-4857.8000000000011</v>
      </c>
    </row>
    <row r="497" spans="1:11">
      <c r="A497" s="76" t="s">
        <v>198</v>
      </c>
      <c r="B497" s="89"/>
      <c r="C497" s="90">
        <v>922</v>
      </c>
      <c r="D497" s="115" t="s">
        <v>218</v>
      </c>
      <c r="E497" s="115" t="s">
        <v>210</v>
      </c>
      <c r="F497" s="115"/>
      <c r="G497" s="115"/>
      <c r="H497" s="88">
        <f t="shared" ref="H497" si="284">SUM(H498+H500)</f>
        <v>1993.4</v>
      </c>
      <c r="I497" s="88">
        <f t="shared" ref="I497" si="285">SUM(I498+I500)</f>
        <v>582.4</v>
      </c>
      <c r="J497" s="113">
        <f t="shared" si="270"/>
        <v>29.216414166750269</v>
      </c>
      <c r="K497" s="113">
        <f t="shared" si="271"/>
        <v>-1411</v>
      </c>
    </row>
    <row r="498" spans="1:11" ht="24.75" customHeight="1">
      <c r="A498" s="134" t="s">
        <v>962</v>
      </c>
      <c r="B498" s="123"/>
      <c r="C498" s="90">
        <v>922</v>
      </c>
      <c r="D498" s="115" t="s">
        <v>218</v>
      </c>
      <c r="E498" s="115" t="s">
        <v>210</v>
      </c>
      <c r="F498" s="115" t="s">
        <v>120</v>
      </c>
      <c r="G498" s="115"/>
      <c r="H498" s="88">
        <f t="shared" ref="H498:I498" si="286">SUM(H499)</f>
        <v>1979</v>
      </c>
      <c r="I498" s="88">
        <f t="shared" si="286"/>
        <v>578.79999999999995</v>
      </c>
      <c r="J498" s="113">
        <f t="shared" si="270"/>
        <v>29.247094492167758</v>
      </c>
      <c r="K498" s="113">
        <f t="shared" si="271"/>
        <v>-1400.2</v>
      </c>
    </row>
    <row r="499" spans="1:11">
      <c r="A499" s="122" t="s">
        <v>440</v>
      </c>
      <c r="B499" s="123"/>
      <c r="C499" s="90">
        <v>922</v>
      </c>
      <c r="D499" s="115" t="s">
        <v>218</v>
      </c>
      <c r="E499" s="115" t="s">
        <v>210</v>
      </c>
      <c r="F499" s="115" t="s">
        <v>120</v>
      </c>
      <c r="G499" s="115" t="s">
        <v>241</v>
      </c>
      <c r="H499" s="88">
        <v>1979</v>
      </c>
      <c r="I499" s="88">
        <v>578.79999999999995</v>
      </c>
      <c r="J499" s="113">
        <f t="shared" si="270"/>
        <v>29.247094492167758</v>
      </c>
      <c r="K499" s="113">
        <f t="shared" si="271"/>
        <v>-1400.2</v>
      </c>
    </row>
    <row r="500" spans="1:11" ht="110.25">
      <c r="A500" s="76" t="s">
        <v>931</v>
      </c>
      <c r="B500" s="124"/>
      <c r="C500" s="90">
        <v>922</v>
      </c>
      <c r="D500" s="115" t="s">
        <v>218</v>
      </c>
      <c r="E500" s="115" t="s">
        <v>210</v>
      </c>
      <c r="F500" s="115" t="s">
        <v>162</v>
      </c>
      <c r="G500" s="115"/>
      <c r="H500" s="88">
        <f t="shared" ref="H500:I500" si="287">SUM(H501)</f>
        <v>14.4</v>
      </c>
      <c r="I500" s="88">
        <f t="shared" si="287"/>
        <v>3.6</v>
      </c>
      <c r="J500" s="113">
        <f t="shared" si="270"/>
        <v>25</v>
      </c>
      <c r="K500" s="113">
        <f t="shared" si="271"/>
        <v>-10.8</v>
      </c>
    </row>
    <row r="501" spans="1:11">
      <c r="A501" s="122" t="s">
        <v>440</v>
      </c>
      <c r="B501" s="123"/>
      <c r="C501" s="90">
        <v>922</v>
      </c>
      <c r="D501" s="115" t="s">
        <v>218</v>
      </c>
      <c r="E501" s="115" t="s">
        <v>210</v>
      </c>
      <c r="F501" s="115" t="s">
        <v>162</v>
      </c>
      <c r="G501" s="115" t="s">
        <v>241</v>
      </c>
      <c r="H501" s="88">
        <v>14.4</v>
      </c>
      <c r="I501" s="88">
        <v>3.6</v>
      </c>
      <c r="J501" s="113">
        <f t="shared" si="270"/>
        <v>25</v>
      </c>
      <c r="K501" s="113">
        <f t="shared" si="271"/>
        <v>-10.8</v>
      </c>
    </row>
    <row r="502" spans="1:11" ht="15.75" hidden="1" customHeight="1">
      <c r="A502" s="76" t="s">
        <v>228</v>
      </c>
      <c r="B502" s="117"/>
      <c r="C502" s="90">
        <v>922</v>
      </c>
      <c r="D502" s="115" t="s">
        <v>218</v>
      </c>
      <c r="E502" s="115" t="s">
        <v>212</v>
      </c>
      <c r="F502" s="115"/>
      <c r="G502" s="115"/>
      <c r="H502" s="88">
        <f t="shared" ref="H502" si="288">SUM(H503+H507+H505+H512)</f>
        <v>0</v>
      </c>
      <c r="I502" s="88">
        <f t="shared" ref="I502" si="289">SUM(I503+I507+I505+I512)</f>
        <v>0</v>
      </c>
      <c r="J502" s="113" t="e">
        <f t="shared" si="270"/>
        <v>#DIV/0!</v>
      </c>
      <c r="K502" s="113">
        <f t="shared" si="271"/>
        <v>0</v>
      </c>
    </row>
    <row r="503" spans="1:11" ht="126" hidden="1" customHeight="1">
      <c r="A503" s="76" t="s">
        <v>739</v>
      </c>
      <c r="B503" s="117"/>
      <c r="C503" s="90">
        <v>922</v>
      </c>
      <c r="D503" s="115" t="s">
        <v>218</v>
      </c>
      <c r="E503" s="115" t="s">
        <v>212</v>
      </c>
      <c r="F503" s="115" t="s">
        <v>420</v>
      </c>
      <c r="G503" s="115"/>
      <c r="H503" s="88">
        <f t="shared" ref="H503:I503" si="290">SUM(H504)</f>
        <v>0</v>
      </c>
      <c r="I503" s="88">
        <f t="shared" si="290"/>
        <v>0</v>
      </c>
      <c r="J503" s="113" t="e">
        <f t="shared" si="270"/>
        <v>#DIV/0!</v>
      </c>
      <c r="K503" s="113">
        <f t="shared" si="271"/>
        <v>0</v>
      </c>
    </row>
    <row r="504" spans="1:11" ht="15.75" hidden="1" customHeight="1">
      <c r="A504" s="122" t="s">
        <v>440</v>
      </c>
      <c r="B504" s="123"/>
      <c r="C504" s="90">
        <v>922</v>
      </c>
      <c r="D504" s="115" t="s">
        <v>218</v>
      </c>
      <c r="E504" s="115" t="s">
        <v>212</v>
      </c>
      <c r="F504" s="115" t="s">
        <v>420</v>
      </c>
      <c r="G504" s="115" t="s">
        <v>241</v>
      </c>
      <c r="H504" s="88"/>
      <c r="I504" s="88"/>
      <c r="J504" s="113" t="e">
        <f t="shared" si="270"/>
        <v>#DIV/0!</v>
      </c>
      <c r="K504" s="113">
        <f t="shared" si="271"/>
        <v>0</v>
      </c>
    </row>
    <row r="505" spans="1:11" ht="15.75" hidden="1" customHeight="1">
      <c r="A505" s="122" t="s">
        <v>265</v>
      </c>
      <c r="B505" s="123"/>
      <c r="C505" s="90">
        <v>922</v>
      </c>
      <c r="D505" s="115" t="s">
        <v>218</v>
      </c>
      <c r="E505" s="115" t="s">
        <v>212</v>
      </c>
      <c r="F505" s="115" t="s">
        <v>435</v>
      </c>
      <c r="G505" s="115"/>
      <c r="H505" s="88">
        <f t="shared" ref="H505:I505" si="291">SUM(H506)</f>
        <v>0</v>
      </c>
      <c r="I505" s="88">
        <f t="shared" si="291"/>
        <v>0</v>
      </c>
      <c r="J505" s="113" t="e">
        <f t="shared" si="270"/>
        <v>#DIV/0!</v>
      </c>
      <c r="K505" s="113">
        <f t="shared" si="271"/>
        <v>0</v>
      </c>
    </row>
    <row r="506" spans="1:11" ht="31.5" hidden="1" customHeight="1">
      <c r="A506" s="122" t="s">
        <v>133</v>
      </c>
      <c r="B506" s="123"/>
      <c r="C506" s="90">
        <v>922</v>
      </c>
      <c r="D506" s="115" t="s">
        <v>218</v>
      </c>
      <c r="E506" s="115" t="s">
        <v>212</v>
      </c>
      <c r="F506" s="115" t="s">
        <v>435</v>
      </c>
      <c r="G506" s="115" t="s">
        <v>254</v>
      </c>
      <c r="H506" s="88"/>
      <c r="I506" s="88"/>
      <c r="J506" s="113" t="e">
        <f t="shared" si="270"/>
        <v>#DIV/0!</v>
      </c>
      <c r="K506" s="113">
        <f t="shared" si="271"/>
        <v>0</v>
      </c>
    </row>
    <row r="507" spans="1:11" ht="15.75" hidden="1" customHeight="1">
      <c r="A507" s="122"/>
      <c r="B507" s="123"/>
      <c r="C507" s="90">
        <v>922</v>
      </c>
      <c r="D507" s="115" t="s">
        <v>218</v>
      </c>
      <c r="E507" s="115" t="s">
        <v>212</v>
      </c>
      <c r="F507" s="115" t="s">
        <v>380</v>
      </c>
      <c r="G507" s="115"/>
      <c r="H507" s="88">
        <f t="shared" ref="H507" si="292">SUM(H508+H510)</f>
        <v>0</v>
      </c>
      <c r="I507" s="88">
        <f t="shared" ref="I507" si="293">SUM(I508+I510)</f>
        <v>0</v>
      </c>
      <c r="J507" s="113" t="e">
        <f t="shared" si="270"/>
        <v>#DIV/0!</v>
      </c>
      <c r="K507" s="113">
        <f t="shared" si="271"/>
        <v>0</v>
      </c>
    </row>
    <row r="508" spans="1:11" ht="126" hidden="1" customHeight="1">
      <c r="A508" s="122" t="s">
        <v>740</v>
      </c>
      <c r="B508" s="123"/>
      <c r="C508" s="90">
        <v>922</v>
      </c>
      <c r="D508" s="115" t="s">
        <v>218</v>
      </c>
      <c r="E508" s="115" t="s">
        <v>212</v>
      </c>
      <c r="F508" s="115" t="s">
        <v>170</v>
      </c>
      <c r="G508" s="115"/>
      <c r="H508" s="88">
        <f t="shared" ref="H508:I508" si="294">SUM(H509)</f>
        <v>0</v>
      </c>
      <c r="I508" s="88">
        <f t="shared" si="294"/>
        <v>0</v>
      </c>
      <c r="J508" s="113" t="e">
        <f t="shared" si="270"/>
        <v>#DIV/0!</v>
      </c>
      <c r="K508" s="113">
        <f t="shared" si="271"/>
        <v>0</v>
      </c>
    </row>
    <row r="509" spans="1:11" ht="15.75" hidden="1" customHeight="1">
      <c r="A509" s="122" t="s">
        <v>440</v>
      </c>
      <c r="B509" s="123"/>
      <c r="C509" s="90">
        <v>922</v>
      </c>
      <c r="D509" s="115" t="s">
        <v>218</v>
      </c>
      <c r="E509" s="115" t="s">
        <v>212</v>
      </c>
      <c r="F509" s="115" t="s">
        <v>170</v>
      </c>
      <c r="G509" s="115" t="s">
        <v>241</v>
      </c>
      <c r="H509" s="88"/>
      <c r="I509" s="88"/>
      <c r="J509" s="113" t="e">
        <f t="shared" si="270"/>
        <v>#DIV/0!</v>
      </c>
      <c r="K509" s="113">
        <f t="shared" si="271"/>
        <v>0</v>
      </c>
    </row>
    <row r="510" spans="1:11" ht="89.25" hidden="1" customHeight="1">
      <c r="A510" s="122" t="s">
        <v>741</v>
      </c>
      <c r="B510" s="123"/>
      <c r="C510" s="90">
        <v>922</v>
      </c>
      <c r="D510" s="115" t="s">
        <v>218</v>
      </c>
      <c r="E510" s="115" t="s">
        <v>212</v>
      </c>
      <c r="F510" s="91" t="s">
        <v>306</v>
      </c>
      <c r="G510" s="115"/>
      <c r="H510" s="88">
        <f t="shared" ref="H510:I510" si="295">SUM(H511)</f>
        <v>0</v>
      </c>
      <c r="I510" s="88">
        <f t="shared" si="295"/>
        <v>0</v>
      </c>
      <c r="J510" s="113" t="e">
        <f t="shared" si="270"/>
        <v>#DIV/0!</v>
      </c>
      <c r="K510" s="113">
        <f t="shared" si="271"/>
        <v>0</v>
      </c>
    </row>
    <row r="511" spans="1:11" ht="15.75" hidden="1" customHeight="1">
      <c r="A511" s="122" t="s">
        <v>440</v>
      </c>
      <c r="B511" s="89"/>
      <c r="C511" s="90">
        <v>922</v>
      </c>
      <c r="D511" s="115" t="s">
        <v>218</v>
      </c>
      <c r="E511" s="115" t="s">
        <v>212</v>
      </c>
      <c r="F511" s="91" t="s">
        <v>306</v>
      </c>
      <c r="G511" s="115" t="s">
        <v>241</v>
      </c>
      <c r="H511" s="88"/>
      <c r="I511" s="88"/>
      <c r="J511" s="113" t="e">
        <f t="shared" si="270"/>
        <v>#DIV/0!</v>
      </c>
      <c r="K511" s="113">
        <f t="shared" si="271"/>
        <v>0</v>
      </c>
    </row>
    <row r="512" spans="1:11" ht="141.75" hidden="1" customHeight="1">
      <c r="A512" s="122" t="s">
        <v>662</v>
      </c>
      <c r="B512" s="123"/>
      <c r="C512" s="90">
        <v>922</v>
      </c>
      <c r="D512" s="115" t="s">
        <v>218</v>
      </c>
      <c r="E512" s="115" t="s">
        <v>212</v>
      </c>
      <c r="F512" s="115" t="s">
        <v>397</v>
      </c>
      <c r="G512" s="115"/>
      <c r="H512" s="88">
        <f t="shared" ref="H512:I512" si="296">SUM(H513)</f>
        <v>0</v>
      </c>
      <c r="I512" s="88">
        <f t="shared" si="296"/>
        <v>0</v>
      </c>
      <c r="J512" s="113" t="e">
        <f t="shared" si="270"/>
        <v>#DIV/0!</v>
      </c>
      <c r="K512" s="113">
        <f t="shared" si="271"/>
        <v>0</v>
      </c>
    </row>
    <row r="513" spans="1:194" ht="31.5" hidden="1" customHeight="1">
      <c r="A513" s="75" t="s">
        <v>441</v>
      </c>
      <c r="B513" s="93"/>
      <c r="C513" s="90">
        <v>922</v>
      </c>
      <c r="D513" s="115" t="s">
        <v>218</v>
      </c>
      <c r="E513" s="115" t="s">
        <v>212</v>
      </c>
      <c r="F513" s="115" t="s">
        <v>397</v>
      </c>
      <c r="G513" s="115" t="s">
        <v>438</v>
      </c>
      <c r="H513" s="88"/>
      <c r="I513" s="88"/>
      <c r="J513" s="113" t="e">
        <f t="shared" si="270"/>
        <v>#DIV/0!</v>
      </c>
      <c r="K513" s="113">
        <f t="shared" si="271"/>
        <v>0</v>
      </c>
    </row>
    <row r="514" spans="1:194">
      <c r="A514" s="122" t="s">
        <v>227</v>
      </c>
      <c r="B514" s="123"/>
      <c r="C514" s="90">
        <v>922</v>
      </c>
      <c r="D514" s="115" t="s">
        <v>218</v>
      </c>
      <c r="E514" s="115" t="s">
        <v>213</v>
      </c>
      <c r="F514" s="115"/>
      <c r="G514" s="115"/>
      <c r="H514" s="88">
        <f t="shared" ref="H514" si="297">SUM(H515+H517+H520+H522)</f>
        <v>7864.0999999999995</v>
      </c>
      <c r="I514" s="88">
        <f t="shared" ref="I514" si="298">SUM(I515+I517+I520+I522)</f>
        <v>4417.2999999999993</v>
      </c>
      <c r="J514" s="113">
        <f t="shared" si="270"/>
        <v>56.170445441945041</v>
      </c>
      <c r="K514" s="113">
        <f t="shared" si="271"/>
        <v>-3446.8</v>
      </c>
    </row>
    <row r="515" spans="1:194" ht="110.25" hidden="1" customHeight="1">
      <c r="A515" s="76" t="s">
        <v>742</v>
      </c>
      <c r="B515" s="117"/>
      <c r="C515" s="90">
        <v>922</v>
      </c>
      <c r="D515" s="115" t="s">
        <v>218</v>
      </c>
      <c r="E515" s="115" t="s">
        <v>213</v>
      </c>
      <c r="F515" s="115" t="s">
        <v>452</v>
      </c>
      <c r="G515" s="115"/>
      <c r="H515" s="88">
        <f t="shared" ref="H515:I515" si="299">SUM(H516)</f>
        <v>0</v>
      </c>
      <c r="I515" s="88">
        <f t="shared" si="299"/>
        <v>0</v>
      </c>
      <c r="J515" s="113" t="e">
        <f t="shared" si="270"/>
        <v>#DIV/0!</v>
      </c>
      <c r="K515" s="113">
        <f t="shared" si="271"/>
        <v>0</v>
      </c>
    </row>
    <row r="516" spans="1:194" ht="15.75" hidden="1" customHeight="1">
      <c r="A516" s="122" t="s">
        <v>440</v>
      </c>
      <c r="B516" s="123"/>
      <c r="C516" s="90">
        <v>922</v>
      </c>
      <c r="D516" s="115" t="s">
        <v>218</v>
      </c>
      <c r="E516" s="115" t="s">
        <v>213</v>
      </c>
      <c r="F516" s="115" t="s">
        <v>452</v>
      </c>
      <c r="G516" s="115" t="s">
        <v>241</v>
      </c>
      <c r="H516" s="88"/>
      <c r="I516" s="88"/>
      <c r="J516" s="113" t="e">
        <f t="shared" si="270"/>
        <v>#DIV/0!</v>
      </c>
      <c r="K516" s="113">
        <f t="shared" si="271"/>
        <v>0</v>
      </c>
    </row>
    <row r="517" spans="1:194" ht="63">
      <c r="A517" s="76" t="s">
        <v>933</v>
      </c>
      <c r="B517" s="131"/>
      <c r="C517" s="90">
        <v>922</v>
      </c>
      <c r="D517" s="115" t="s">
        <v>218</v>
      </c>
      <c r="E517" s="115" t="s">
        <v>213</v>
      </c>
      <c r="F517" s="115" t="s">
        <v>235</v>
      </c>
      <c r="G517" s="115"/>
      <c r="H517" s="88">
        <f t="shared" ref="H517" si="300">SUM(H518+H519)</f>
        <v>1564.9</v>
      </c>
      <c r="I517" s="88">
        <f t="shared" ref="I517" si="301">SUM(I518+I519)</f>
        <v>283.10000000000002</v>
      </c>
      <c r="J517" s="113">
        <f t="shared" si="270"/>
        <v>18.090612818710461</v>
      </c>
      <c r="K517" s="113">
        <f t="shared" si="271"/>
        <v>-1281.8000000000002</v>
      </c>
    </row>
    <row r="518" spans="1:194" hidden="1">
      <c r="A518" s="122" t="s">
        <v>440</v>
      </c>
      <c r="B518" s="131"/>
      <c r="C518" s="90">
        <v>922</v>
      </c>
      <c r="D518" s="115" t="s">
        <v>218</v>
      </c>
      <c r="E518" s="115" t="s">
        <v>213</v>
      </c>
      <c r="F518" s="115" t="s">
        <v>235</v>
      </c>
      <c r="G518" s="115" t="s">
        <v>241</v>
      </c>
      <c r="H518" s="88"/>
      <c r="I518" s="88"/>
      <c r="J518" s="113" t="e">
        <f t="shared" si="270"/>
        <v>#DIV/0!</v>
      </c>
      <c r="K518" s="113">
        <f t="shared" si="271"/>
        <v>0</v>
      </c>
    </row>
    <row r="519" spans="1:194" s="218" customFormat="1" ht="31.5">
      <c r="A519" s="221" t="s">
        <v>151</v>
      </c>
      <c r="B519" s="131"/>
      <c r="C519" s="90">
        <v>922</v>
      </c>
      <c r="D519" s="115" t="s">
        <v>218</v>
      </c>
      <c r="E519" s="115" t="s">
        <v>213</v>
      </c>
      <c r="F519" s="115" t="s">
        <v>235</v>
      </c>
      <c r="G519" s="115" t="s">
        <v>187</v>
      </c>
      <c r="H519" s="88">
        <v>1564.9</v>
      </c>
      <c r="I519" s="88">
        <v>283.10000000000002</v>
      </c>
      <c r="J519" s="113">
        <f t="shared" si="270"/>
        <v>18.090612818710461</v>
      </c>
      <c r="K519" s="113">
        <f t="shared" si="271"/>
        <v>-1281.8000000000002</v>
      </c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</row>
    <row r="520" spans="1:194" ht="91.5" customHeight="1">
      <c r="A520" s="76" t="s">
        <v>963</v>
      </c>
      <c r="B520" s="124"/>
      <c r="C520" s="90">
        <v>922</v>
      </c>
      <c r="D520" s="115" t="s">
        <v>218</v>
      </c>
      <c r="E520" s="115" t="s">
        <v>213</v>
      </c>
      <c r="F520" s="115" t="s">
        <v>385</v>
      </c>
      <c r="G520" s="115"/>
      <c r="H520" s="88">
        <f t="shared" ref="H520:I520" si="302">SUM(H521)</f>
        <v>4199.5</v>
      </c>
      <c r="I520" s="88">
        <f t="shared" si="302"/>
        <v>2036.1</v>
      </c>
      <c r="J520" s="113">
        <f t="shared" si="270"/>
        <v>48.484343374211214</v>
      </c>
      <c r="K520" s="113">
        <f t="shared" si="271"/>
        <v>-2163.4</v>
      </c>
    </row>
    <row r="521" spans="1:194" ht="15.75" customHeight="1">
      <c r="A521" s="76" t="s">
        <v>9</v>
      </c>
      <c r="B521" s="124"/>
      <c r="C521" s="90">
        <v>922</v>
      </c>
      <c r="D521" s="115" t="s">
        <v>218</v>
      </c>
      <c r="E521" s="115" t="s">
        <v>213</v>
      </c>
      <c r="F521" s="115" t="s">
        <v>385</v>
      </c>
      <c r="G521" s="115" t="s">
        <v>442</v>
      </c>
      <c r="H521" s="88">
        <v>4199.5</v>
      </c>
      <c r="I521" s="88">
        <v>2036.1</v>
      </c>
      <c r="J521" s="113">
        <f t="shared" si="270"/>
        <v>48.484343374211214</v>
      </c>
      <c r="K521" s="113">
        <f t="shared" si="271"/>
        <v>-2163.4</v>
      </c>
    </row>
    <row r="522" spans="1:194" ht="87.75" customHeight="1">
      <c r="A522" s="76" t="s">
        <v>964</v>
      </c>
      <c r="B522" s="124"/>
      <c r="C522" s="90">
        <v>922</v>
      </c>
      <c r="D522" s="115" t="s">
        <v>218</v>
      </c>
      <c r="E522" s="115" t="s">
        <v>213</v>
      </c>
      <c r="F522" s="115" t="s">
        <v>587</v>
      </c>
      <c r="G522" s="115"/>
      <c r="H522" s="88">
        <f t="shared" ref="H522:I522" si="303">SUM(H523)</f>
        <v>2099.6999999999998</v>
      </c>
      <c r="I522" s="88">
        <f t="shared" si="303"/>
        <v>2098.1</v>
      </c>
      <c r="J522" s="113">
        <f t="shared" si="270"/>
        <v>99.923798637900646</v>
      </c>
      <c r="K522" s="113">
        <f t="shared" si="271"/>
        <v>-1.5999999999999091</v>
      </c>
    </row>
    <row r="523" spans="1:194" ht="15.75" customHeight="1">
      <c r="A523" s="76" t="s">
        <v>9</v>
      </c>
      <c r="B523" s="124"/>
      <c r="C523" s="90">
        <v>922</v>
      </c>
      <c r="D523" s="115" t="s">
        <v>218</v>
      </c>
      <c r="E523" s="115" t="s">
        <v>213</v>
      </c>
      <c r="F523" s="115" t="s">
        <v>587</v>
      </c>
      <c r="G523" s="115" t="s">
        <v>442</v>
      </c>
      <c r="H523" s="88">
        <v>2099.6999999999998</v>
      </c>
      <c r="I523" s="88">
        <v>2098.1</v>
      </c>
      <c r="J523" s="113">
        <f t="shared" si="270"/>
        <v>99.923798637900646</v>
      </c>
      <c r="K523" s="113">
        <f t="shared" si="271"/>
        <v>-1.5999999999999091</v>
      </c>
    </row>
    <row r="524" spans="1:194">
      <c r="A524" s="126" t="s">
        <v>299</v>
      </c>
      <c r="B524" s="131"/>
      <c r="C524" s="90">
        <v>922</v>
      </c>
      <c r="D524" s="115" t="s">
        <v>219</v>
      </c>
      <c r="E524" s="115"/>
      <c r="F524" s="92"/>
      <c r="G524" s="92"/>
      <c r="H524" s="88">
        <f t="shared" ref="H524:I524" si="304">SUM(H525)</f>
        <v>991</v>
      </c>
      <c r="I524" s="88">
        <f t="shared" si="304"/>
        <v>198.4</v>
      </c>
      <c r="J524" s="113">
        <f t="shared" si="270"/>
        <v>20.020181634712412</v>
      </c>
      <c r="K524" s="113">
        <f t="shared" si="271"/>
        <v>-792.6</v>
      </c>
    </row>
    <row r="525" spans="1:194">
      <c r="A525" s="126" t="s">
        <v>300</v>
      </c>
      <c r="B525" s="131"/>
      <c r="C525" s="90">
        <v>922</v>
      </c>
      <c r="D525" s="115" t="s">
        <v>219</v>
      </c>
      <c r="E525" s="115" t="s">
        <v>210</v>
      </c>
      <c r="F525" s="92"/>
      <c r="G525" s="92"/>
      <c r="H525" s="88">
        <f t="shared" ref="H525" si="305">SUM(H526+H530+H534+H532)</f>
        <v>991</v>
      </c>
      <c r="I525" s="88">
        <f t="shared" ref="I525" si="306">SUM(I526+I530+I534+I532)</f>
        <v>198.4</v>
      </c>
      <c r="J525" s="113">
        <f t="shared" si="270"/>
        <v>20.020181634712412</v>
      </c>
      <c r="K525" s="113">
        <f t="shared" si="271"/>
        <v>-792.6</v>
      </c>
    </row>
    <row r="526" spans="1:194">
      <c r="A526" s="122" t="s">
        <v>965</v>
      </c>
      <c r="B526" s="123"/>
      <c r="C526" s="90">
        <v>922</v>
      </c>
      <c r="D526" s="115" t="s">
        <v>219</v>
      </c>
      <c r="E526" s="115" t="s">
        <v>210</v>
      </c>
      <c r="F526" s="92" t="s">
        <v>42</v>
      </c>
      <c r="G526" s="92"/>
      <c r="H526" s="88">
        <f t="shared" ref="H526" si="307">SUM(H527:H529)</f>
        <v>794</v>
      </c>
      <c r="I526" s="88">
        <f t="shared" ref="I526" si="308">SUM(I527:I529)</f>
        <v>198.4</v>
      </c>
      <c r="J526" s="113">
        <f t="shared" si="270"/>
        <v>24.987405541561714</v>
      </c>
      <c r="K526" s="113">
        <f t="shared" si="271"/>
        <v>-595.6</v>
      </c>
    </row>
    <row r="527" spans="1:194" ht="31.5">
      <c r="A527" s="75" t="s">
        <v>441</v>
      </c>
      <c r="B527" s="93"/>
      <c r="C527" s="90">
        <v>922</v>
      </c>
      <c r="D527" s="115" t="s">
        <v>219</v>
      </c>
      <c r="E527" s="115" t="s">
        <v>210</v>
      </c>
      <c r="F527" s="92" t="s">
        <v>42</v>
      </c>
      <c r="G527" s="115" t="s">
        <v>438</v>
      </c>
      <c r="H527" s="88">
        <v>736</v>
      </c>
      <c r="I527" s="88">
        <v>198.4</v>
      </c>
      <c r="J527" s="113">
        <f t="shared" si="270"/>
        <v>26.956521739130434</v>
      </c>
      <c r="K527" s="113">
        <f t="shared" si="271"/>
        <v>-537.6</v>
      </c>
    </row>
    <row r="528" spans="1:194" s="218" customFormat="1" ht="31.5">
      <c r="A528" s="221" t="s">
        <v>151</v>
      </c>
      <c r="B528" s="93"/>
      <c r="C528" s="90">
        <v>922</v>
      </c>
      <c r="D528" s="115" t="s">
        <v>219</v>
      </c>
      <c r="E528" s="115" t="s">
        <v>210</v>
      </c>
      <c r="F528" s="92" t="s">
        <v>42</v>
      </c>
      <c r="G528" s="115" t="s">
        <v>187</v>
      </c>
      <c r="H528" s="88">
        <v>58</v>
      </c>
      <c r="I528" s="88">
        <v>0</v>
      </c>
      <c r="J528" s="113">
        <f t="shared" si="270"/>
        <v>0</v>
      </c>
      <c r="K528" s="113">
        <f t="shared" si="271"/>
        <v>-58</v>
      </c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</row>
    <row r="529" spans="1:11" ht="15.75" hidden="1" customHeight="1">
      <c r="A529" s="75" t="s">
        <v>439</v>
      </c>
      <c r="B529" s="93"/>
      <c r="C529" s="90">
        <v>922</v>
      </c>
      <c r="D529" s="115" t="s">
        <v>219</v>
      </c>
      <c r="E529" s="115" t="s">
        <v>210</v>
      </c>
      <c r="F529" s="92" t="s">
        <v>42</v>
      </c>
      <c r="G529" s="115" t="s">
        <v>344</v>
      </c>
      <c r="H529" s="88"/>
      <c r="I529" s="88"/>
      <c r="J529" s="113" t="e">
        <f t="shared" ref="J529:J592" si="309">SUM(I529/H529*100)</f>
        <v>#DIV/0!</v>
      </c>
      <c r="K529" s="113">
        <f t="shared" ref="K529:K592" si="310">SUM(I529-H529)</f>
        <v>0</v>
      </c>
    </row>
    <row r="530" spans="1:11" ht="47.25">
      <c r="A530" s="76" t="s">
        <v>966</v>
      </c>
      <c r="B530" s="124"/>
      <c r="C530" s="90">
        <v>922</v>
      </c>
      <c r="D530" s="115" t="s">
        <v>219</v>
      </c>
      <c r="E530" s="115" t="s">
        <v>210</v>
      </c>
      <c r="F530" s="115" t="s">
        <v>416</v>
      </c>
      <c r="G530" s="115"/>
      <c r="H530" s="88">
        <f t="shared" ref="H530:I530" si="311">SUM(H531)</f>
        <v>195</v>
      </c>
      <c r="I530" s="88">
        <f t="shared" si="311"/>
        <v>0</v>
      </c>
      <c r="J530" s="113">
        <f t="shared" si="309"/>
        <v>0</v>
      </c>
      <c r="K530" s="113">
        <f t="shared" si="310"/>
        <v>-195</v>
      </c>
    </row>
    <row r="531" spans="1:11" ht="31.5">
      <c r="A531" s="75" t="s">
        <v>441</v>
      </c>
      <c r="B531" s="89"/>
      <c r="C531" s="90">
        <v>922</v>
      </c>
      <c r="D531" s="115" t="s">
        <v>219</v>
      </c>
      <c r="E531" s="115" t="s">
        <v>210</v>
      </c>
      <c r="F531" s="115" t="s">
        <v>416</v>
      </c>
      <c r="G531" s="115" t="s">
        <v>438</v>
      </c>
      <c r="H531" s="88">
        <v>195</v>
      </c>
      <c r="I531" s="88">
        <v>0</v>
      </c>
      <c r="J531" s="113">
        <f t="shared" si="309"/>
        <v>0</v>
      </c>
      <c r="K531" s="113">
        <f t="shared" si="310"/>
        <v>-195</v>
      </c>
    </row>
    <row r="532" spans="1:11" ht="63">
      <c r="A532" s="75" t="s">
        <v>967</v>
      </c>
      <c r="B532" s="89"/>
      <c r="C532" s="90">
        <v>922</v>
      </c>
      <c r="D532" s="115" t="s">
        <v>219</v>
      </c>
      <c r="E532" s="115" t="s">
        <v>210</v>
      </c>
      <c r="F532" s="91" t="s">
        <v>159</v>
      </c>
      <c r="G532" s="91"/>
      <c r="H532" s="88">
        <f t="shared" ref="H532:I532" si="312">SUM(H533)</f>
        <v>2</v>
      </c>
      <c r="I532" s="88">
        <f t="shared" si="312"/>
        <v>0</v>
      </c>
      <c r="J532" s="113">
        <f t="shared" si="309"/>
        <v>0</v>
      </c>
      <c r="K532" s="113">
        <f t="shared" si="310"/>
        <v>-2</v>
      </c>
    </row>
    <row r="533" spans="1:11">
      <c r="A533" s="75" t="s">
        <v>135</v>
      </c>
      <c r="B533" s="89"/>
      <c r="C533" s="90">
        <v>922</v>
      </c>
      <c r="D533" s="115" t="s">
        <v>219</v>
      </c>
      <c r="E533" s="115" t="s">
        <v>210</v>
      </c>
      <c r="F533" s="91" t="s">
        <v>159</v>
      </c>
      <c r="G533" s="91" t="s">
        <v>438</v>
      </c>
      <c r="H533" s="88">
        <v>2</v>
      </c>
      <c r="I533" s="88">
        <v>0</v>
      </c>
      <c r="J533" s="113">
        <f t="shared" si="309"/>
        <v>0</v>
      </c>
      <c r="K533" s="113">
        <f t="shared" si="310"/>
        <v>-2</v>
      </c>
    </row>
    <row r="534" spans="1:11" ht="15.75" customHeight="1">
      <c r="A534" s="76" t="s">
        <v>26</v>
      </c>
      <c r="B534" s="89"/>
      <c r="C534" s="90">
        <v>922</v>
      </c>
      <c r="D534" s="91" t="s">
        <v>219</v>
      </c>
      <c r="E534" s="91" t="s">
        <v>210</v>
      </c>
      <c r="F534" s="92" t="s">
        <v>185</v>
      </c>
      <c r="G534" s="92"/>
      <c r="H534" s="88">
        <f t="shared" ref="H534:I535" si="313">SUM(H535)</f>
        <v>0</v>
      </c>
      <c r="I534" s="88">
        <f t="shared" si="313"/>
        <v>0</v>
      </c>
      <c r="J534" s="113" t="e">
        <f t="shared" si="309"/>
        <v>#DIV/0!</v>
      </c>
      <c r="K534" s="113">
        <f t="shared" si="310"/>
        <v>0</v>
      </c>
    </row>
    <row r="535" spans="1:11" ht="94.5" hidden="1" customHeight="1">
      <c r="A535" s="76" t="s">
        <v>749</v>
      </c>
      <c r="B535" s="89"/>
      <c r="C535" s="90">
        <v>922</v>
      </c>
      <c r="D535" s="115" t="s">
        <v>219</v>
      </c>
      <c r="E535" s="115" t="s">
        <v>210</v>
      </c>
      <c r="F535" s="92" t="s">
        <v>47</v>
      </c>
      <c r="G535" s="92"/>
      <c r="H535" s="88">
        <f t="shared" si="313"/>
        <v>0</v>
      </c>
      <c r="I535" s="88">
        <f t="shared" si="313"/>
        <v>0</v>
      </c>
      <c r="J535" s="113" t="e">
        <f t="shared" si="309"/>
        <v>#DIV/0!</v>
      </c>
      <c r="K535" s="113">
        <f t="shared" si="310"/>
        <v>0</v>
      </c>
    </row>
    <row r="536" spans="1:11" ht="31.5" hidden="1" customHeight="1">
      <c r="A536" s="75" t="s">
        <v>441</v>
      </c>
      <c r="B536" s="93"/>
      <c r="C536" s="90">
        <v>922</v>
      </c>
      <c r="D536" s="115" t="s">
        <v>219</v>
      </c>
      <c r="E536" s="115" t="s">
        <v>210</v>
      </c>
      <c r="F536" s="92" t="s">
        <v>47</v>
      </c>
      <c r="G536" s="92" t="s">
        <v>438</v>
      </c>
      <c r="H536" s="88"/>
      <c r="I536" s="88"/>
      <c r="J536" s="113" t="e">
        <f t="shared" si="309"/>
        <v>#DIV/0!</v>
      </c>
      <c r="K536" s="113">
        <f t="shared" si="310"/>
        <v>0</v>
      </c>
    </row>
    <row r="537" spans="1:11" ht="47.25" hidden="1">
      <c r="A537" s="77" t="s">
        <v>750</v>
      </c>
      <c r="B537" s="89"/>
      <c r="C537" s="135">
        <v>928</v>
      </c>
      <c r="D537" s="115"/>
      <c r="E537" s="115"/>
      <c r="F537" s="115"/>
      <c r="G537" s="115"/>
      <c r="H537" s="88">
        <f t="shared" ref="H537:I538" si="314">SUM(H538)</f>
        <v>0</v>
      </c>
      <c r="I537" s="88">
        <f t="shared" si="314"/>
        <v>0</v>
      </c>
      <c r="J537" s="113" t="e">
        <f t="shared" si="309"/>
        <v>#DIV/0!</v>
      </c>
      <c r="K537" s="113">
        <f t="shared" si="310"/>
        <v>0</v>
      </c>
    </row>
    <row r="538" spans="1:11" ht="47.25" hidden="1">
      <c r="A538" s="76" t="s">
        <v>433</v>
      </c>
      <c r="B538" s="89"/>
      <c r="C538" s="90">
        <v>928</v>
      </c>
      <c r="D538" s="115" t="s">
        <v>210</v>
      </c>
      <c r="E538" s="115" t="s">
        <v>434</v>
      </c>
      <c r="F538" s="115"/>
      <c r="G538" s="115"/>
      <c r="H538" s="88">
        <f t="shared" si="314"/>
        <v>0</v>
      </c>
      <c r="I538" s="88">
        <f t="shared" si="314"/>
        <v>0</v>
      </c>
      <c r="J538" s="113" t="e">
        <f t="shared" si="309"/>
        <v>#DIV/0!</v>
      </c>
      <c r="K538" s="113">
        <f t="shared" si="310"/>
        <v>0</v>
      </c>
    </row>
    <row r="539" spans="1:11" ht="78.75" hidden="1">
      <c r="A539" s="76" t="s">
        <v>751</v>
      </c>
      <c r="B539" s="89"/>
      <c r="C539" s="90">
        <v>928</v>
      </c>
      <c r="D539" s="115" t="s">
        <v>210</v>
      </c>
      <c r="E539" s="115" t="s">
        <v>434</v>
      </c>
      <c r="F539" s="115" t="s">
        <v>256</v>
      </c>
      <c r="G539" s="115"/>
      <c r="H539" s="88">
        <f t="shared" ref="H539" si="315">SUM(H540+H541)</f>
        <v>0</v>
      </c>
      <c r="I539" s="88">
        <f t="shared" ref="I539" si="316">SUM(I540+I541)</f>
        <v>0</v>
      </c>
      <c r="J539" s="113" t="e">
        <f t="shared" si="309"/>
        <v>#DIV/0!</v>
      </c>
      <c r="K539" s="113">
        <f t="shared" si="310"/>
        <v>0</v>
      </c>
    </row>
    <row r="540" spans="1:11" ht="63" hidden="1">
      <c r="A540" s="76" t="s">
        <v>436</v>
      </c>
      <c r="B540" s="89"/>
      <c r="C540" s="90">
        <v>928</v>
      </c>
      <c r="D540" s="115" t="s">
        <v>210</v>
      </c>
      <c r="E540" s="115" t="s">
        <v>434</v>
      </c>
      <c r="F540" s="115" t="s">
        <v>256</v>
      </c>
      <c r="G540" s="115" t="s">
        <v>343</v>
      </c>
      <c r="H540" s="88"/>
      <c r="I540" s="88"/>
      <c r="J540" s="113" t="e">
        <f t="shared" si="309"/>
        <v>#DIV/0!</v>
      </c>
      <c r="K540" s="113">
        <f t="shared" si="310"/>
        <v>0</v>
      </c>
    </row>
    <row r="541" spans="1:11" ht="31.5" hidden="1">
      <c r="A541" s="76" t="s">
        <v>441</v>
      </c>
      <c r="B541" s="89"/>
      <c r="C541" s="90">
        <v>928</v>
      </c>
      <c r="D541" s="115" t="s">
        <v>210</v>
      </c>
      <c r="E541" s="115" t="s">
        <v>434</v>
      </c>
      <c r="F541" s="115" t="s">
        <v>256</v>
      </c>
      <c r="G541" s="115" t="s">
        <v>438</v>
      </c>
      <c r="H541" s="88"/>
      <c r="I541" s="88"/>
      <c r="J541" s="113" t="e">
        <f t="shared" si="309"/>
        <v>#DIV/0!</v>
      </c>
      <c r="K541" s="113">
        <f t="shared" si="310"/>
        <v>0</v>
      </c>
    </row>
    <row r="542" spans="1:11" ht="42.75" customHeight="1">
      <c r="A542" s="77" t="s">
        <v>1035</v>
      </c>
      <c r="B542" s="136" t="s">
        <v>351</v>
      </c>
      <c r="C542" s="137">
        <v>872</v>
      </c>
      <c r="D542" s="138"/>
      <c r="E542" s="138"/>
      <c r="F542" s="138"/>
      <c r="G542" s="138"/>
      <c r="H542" s="88">
        <f t="shared" ref="H542" si="317">SUM(H543+H757+H805+H833+H872+H989)</f>
        <v>22590</v>
      </c>
      <c r="I542" s="88">
        <f t="shared" ref="I542" si="318">SUM(I543+I757+I805+I833+I872+I989)</f>
        <v>16157.100000000002</v>
      </c>
      <c r="J542" s="113">
        <f t="shared" si="309"/>
        <v>71.523240371845958</v>
      </c>
      <c r="K542" s="113">
        <f t="shared" si="310"/>
        <v>-6432.8999999999978</v>
      </c>
    </row>
    <row r="543" spans="1:11" ht="54.75" customHeight="1">
      <c r="A543" s="77" t="s">
        <v>1035</v>
      </c>
      <c r="B543" s="139" t="s">
        <v>352</v>
      </c>
      <c r="C543" s="140">
        <v>872</v>
      </c>
      <c r="D543" s="141"/>
      <c r="E543" s="141"/>
      <c r="F543" s="141"/>
      <c r="G543" s="141"/>
      <c r="H543" s="88">
        <f t="shared" ref="H543" si="319">SUM(H544+H592+H635+H717+H732+H737+H596+H686+H690+H608+H711)</f>
        <v>7444.7</v>
      </c>
      <c r="I543" s="88">
        <f t="shared" ref="I543" si="320">SUM(I544+I592+I635+I717+I732+I737+I596+I686+I690+I608+I711)</f>
        <v>1011.8000000000001</v>
      </c>
      <c r="J543" s="113">
        <f t="shared" si="309"/>
        <v>13.590876731097293</v>
      </c>
      <c r="K543" s="113">
        <f t="shared" si="310"/>
        <v>-6432.9</v>
      </c>
    </row>
    <row r="544" spans="1:11">
      <c r="A544" s="74" t="s">
        <v>333</v>
      </c>
      <c r="B544" s="114"/>
      <c r="C544" s="90">
        <v>872</v>
      </c>
      <c r="D544" s="115" t="s">
        <v>210</v>
      </c>
      <c r="E544" s="115"/>
      <c r="F544" s="116"/>
      <c r="G544" s="116"/>
      <c r="H544" s="88">
        <f t="shared" ref="H544" si="321">SUM(H545+H551+H565+H572)</f>
        <v>6774.7</v>
      </c>
      <c r="I544" s="88">
        <f t="shared" ref="I544" si="322">SUM(I545+I551+I565+I572)</f>
        <v>1011.8000000000001</v>
      </c>
      <c r="J544" s="113">
        <f t="shared" si="309"/>
        <v>14.934978670642243</v>
      </c>
      <c r="K544" s="113">
        <f t="shared" si="310"/>
        <v>-5762.9</v>
      </c>
    </row>
    <row r="545" spans="1:11" ht="47.25" hidden="1">
      <c r="A545" s="76" t="s">
        <v>48</v>
      </c>
      <c r="B545" s="89"/>
      <c r="C545" s="90">
        <v>872</v>
      </c>
      <c r="D545" s="115" t="s">
        <v>210</v>
      </c>
      <c r="E545" s="115" t="s">
        <v>213</v>
      </c>
      <c r="F545" s="115"/>
      <c r="G545" s="115"/>
      <c r="H545" s="88">
        <f t="shared" ref="H545:I545" si="323">SUM(H546)</f>
        <v>0</v>
      </c>
      <c r="I545" s="88">
        <f t="shared" si="323"/>
        <v>0</v>
      </c>
      <c r="J545" s="113" t="e">
        <f t="shared" si="309"/>
        <v>#DIV/0!</v>
      </c>
      <c r="K545" s="113">
        <f t="shared" si="310"/>
        <v>0</v>
      </c>
    </row>
    <row r="546" spans="1:11" ht="173.25" hidden="1">
      <c r="A546" s="76" t="s">
        <v>651</v>
      </c>
      <c r="B546" s="89"/>
      <c r="C546" s="90">
        <v>872</v>
      </c>
      <c r="D546" s="115" t="s">
        <v>210</v>
      </c>
      <c r="E546" s="115" t="s">
        <v>213</v>
      </c>
      <c r="F546" s="115" t="s">
        <v>284</v>
      </c>
      <c r="G546" s="115"/>
      <c r="H546" s="88">
        <f t="shared" ref="H546" si="324">SUM(H547:H550)</f>
        <v>0</v>
      </c>
      <c r="I546" s="88">
        <f t="shared" ref="I546" si="325">SUM(I547:I550)</f>
        <v>0</v>
      </c>
      <c r="J546" s="113" t="e">
        <f t="shared" si="309"/>
        <v>#DIV/0!</v>
      </c>
      <c r="K546" s="113">
        <f t="shared" si="310"/>
        <v>0</v>
      </c>
    </row>
    <row r="547" spans="1:11" ht="63" hidden="1">
      <c r="A547" s="76" t="s">
        <v>436</v>
      </c>
      <c r="B547" s="89"/>
      <c r="C547" s="90">
        <v>872</v>
      </c>
      <c r="D547" s="115" t="s">
        <v>210</v>
      </c>
      <c r="E547" s="115" t="s">
        <v>213</v>
      </c>
      <c r="F547" s="115" t="s">
        <v>284</v>
      </c>
      <c r="G547" s="115" t="s">
        <v>343</v>
      </c>
      <c r="H547" s="88"/>
      <c r="I547" s="88"/>
      <c r="J547" s="113" t="e">
        <f t="shared" si="309"/>
        <v>#DIV/0!</v>
      </c>
      <c r="K547" s="113">
        <f t="shared" si="310"/>
        <v>0</v>
      </c>
    </row>
    <row r="548" spans="1:11" hidden="1">
      <c r="A548" s="76" t="s">
        <v>437</v>
      </c>
      <c r="B548" s="89"/>
      <c r="C548" s="90">
        <v>872</v>
      </c>
      <c r="D548" s="115" t="s">
        <v>210</v>
      </c>
      <c r="E548" s="115" t="s">
        <v>213</v>
      </c>
      <c r="F548" s="115" t="s">
        <v>284</v>
      </c>
      <c r="G548" s="115" t="s">
        <v>438</v>
      </c>
      <c r="H548" s="88"/>
      <c r="I548" s="88"/>
      <c r="J548" s="113" t="e">
        <f t="shared" si="309"/>
        <v>#DIV/0!</v>
      </c>
      <c r="K548" s="113">
        <f t="shared" si="310"/>
        <v>0</v>
      </c>
    </row>
    <row r="549" spans="1:11" hidden="1">
      <c r="A549" s="76" t="s">
        <v>440</v>
      </c>
      <c r="B549" s="89"/>
      <c r="C549" s="90">
        <v>872</v>
      </c>
      <c r="D549" s="115" t="s">
        <v>210</v>
      </c>
      <c r="E549" s="115" t="s">
        <v>213</v>
      </c>
      <c r="F549" s="115" t="s">
        <v>284</v>
      </c>
      <c r="G549" s="115" t="s">
        <v>241</v>
      </c>
      <c r="H549" s="88"/>
      <c r="I549" s="88"/>
      <c r="J549" s="113" t="e">
        <f t="shared" si="309"/>
        <v>#DIV/0!</v>
      </c>
      <c r="K549" s="113">
        <f t="shared" si="310"/>
        <v>0</v>
      </c>
    </row>
    <row r="550" spans="1:11" hidden="1">
      <c r="A550" s="76" t="s">
        <v>439</v>
      </c>
      <c r="B550" s="89"/>
      <c r="C550" s="90">
        <v>872</v>
      </c>
      <c r="D550" s="115" t="s">
        <v>210</v>
      </c>
      <c r="E550" s="115" t="s">
        <v>213</v>
      </c>
      <c r="F550" s="115" t="s">
        <v>284</v>
      </c>
      <c r="G550" s="115" t="s">
        <v>344</v>
      </c>
      <c r="H550" s="88"/>
      <c r="I550" s="88"/>
      <c r="J550" s="113" t="e">
        <f t="shared" si="309"/>
        <v>#DIV/0!</v>
      </c>
      <c r="K550" s="113">
        <f t="shared" si="310"/>
        <v>0</v>
      </c>
    </row>
    <row r="551" spans="1:11" ht="47.25">
      <c r="A551" s="76" t="s">
        <v>433</v>
      </c>
      <c r="B551" s="89"/>
      <c r="C551" s="90">
        <v>872</v>
      </c>
      <c r="D551" s="115" t="s">
        <v>210</v>
      </c>
      <c r="E551" s="115" t="s">
        <v>434</v>
      </c>
      <c r="F551" s="115"/>
      <c r="G551" s="115"/>
      <c r="H551" s="88">
        <f t="shared" ref="H551" si="326">SUM(H552+H558+H563+H561+H556)</f>
        <v>6774.7</v>
      </c>
      <c r="I551" s="88">
        <f t="shared" ref="I551" si="327">SUM(I552+I558+I563+I561+I556)</f>
        <v>1011.8000000000001</v>
      </c>
      <c r="J551" s="113">
        <f t="shared" si="309"/>
        <v>14.934978670642243</v>
      </c>
      <c r="K551" s="113">
        <f t="shared" si="310"/>
        <v>-5762.9</v>
      </c>
    </row>
    <row r="552" spans="1:11" ht="31.5">
      <c r="A552" s="76" t="s">
        <v>968</v>
      </c>
      <c r="B552" s="89"/>
      <c r="C552" s="90">
        <v>872</v>
      </c>
      <c r="D552" s="115" t="s">
        <v>210</v>
      </c>
      <c r="E552" s="115" t="s">
        <v>434</v>
      </c>
      <c r="F552" s="115" t="s">
        <v>104</v>
      </c>
      <c r="G552" s="115"/>
      <c r="H552" s="88">
        <f t="shared" ref="H552" si="328">SUM(H553:H555)</f>
        <v>5799.7</v>
      </c>
      <c r="I552" s="88">
        <f t="shared" ref="I552" si="329">SUM(I553:I555)</f>
        <v>1011.8000000000001</v>
      </c>
      <c r="J552" s="113">
        <f t="shared" si="309"/>
        <v>17.445729951549218</v>
      </c>
      <c r="K552" s="113">
        <f t="shared" si="310"/>
        <v>-4787.8999999999996</v>
      </c>
    </row>
    <row r="553" spans="1:11" ht="63">
      <c r="A553" s="76" t="s">
        <v>436</v>
      </c>
      <c r="B553" s="89"/>
      <c r="C553" s="90">
        <v>872</v>
      </c>
      <c r="D553" s="115" t="s">
        <v>210</v>
      </c>
      <c r="E553" s="115" t="s">
        <v>434</v>
      </c>
      <c r="F553" s="115" t="s">
        <v>104</v>
      </c>
      <c r="G553" s="115" t="s">
        <v>343</v>
      </c>
      <c r="H553" s="88">
        <v>5170.5</v>
      </c>
      <c r="I553" s="88">
        <v>925.6</v>
      </c>
      <c r="J553" s="113">
        <f t="shared" si="309"/>
        <v>17.901556909389807</v>
      </c>
      <c r="K553" s="113">
        <f t="shared" si="310"/>
        <v>-4244.8999999999996</v>
      </c>
    </row>
    <row r="554" spans="1:11" ht="31.5">
      <c r="A554" s="75" t="s">
        <v>441</v>
      </c>
      <c r="B554" s="89"/>
      <c r="C554" s="90">
        <v>872</v>
      </c>
      <c r="D554" s="115" t="s">
        <v>210</v>
      </c>
      <c r="E554" s="115" t="s">
        <v>434</v>
      </c>
      <c r="F554" s="115" t="s">
        <v>104</v>
      </c>
      <c r="G554" s="115" t="s">
        <v>438</v>
      </c>
      <c r="H554" s="88">
        <v>629.20000000000005</v>
      </c>
      <c r="I554" s="88">
        <v>86.2</v>
      </c>
      <c r="J554" s="113">
        <f t="shared" si="309"/>
        <v>13.699936427209153</v>
      </c>
      <c r="K554" s="113">
        <f t="shared" si="310"/>
        <v>-543</v>
      </c>
    </row>
    <row r="555" spans="1:11" hidden="1">
      <c r="A555" s="76" t="s">
        <v>249</v>
      </c>
      <c r="B555" s="89"/>
      <c r="C555" s="90">
        <v>872</v>
      </c>
      <c r="D555" s="115" t="s">
        <v>210</v>
      </c>
      <c r="E555" s="115" t="s">
        <v>434</v>
      </c>
      <c r="F555" s="115" t="s">
        <v>104</v>
      </c>
      <c r="G555" s="115" t="s">
        <v>344</v>
      </c>
      <c r="H555" s="88"/>
      <c r="I555" s="88"/>
      <c r="J555" s="113" t="e">
        <f t="shared" si="309"/>
        <v>#DIV/0!</v>
      </c>
      <c r="K555" s="113">
        <f t="shared" si="310"/>
        <v>0</v>
      </c>
    </row>
    <row r="556" spans="1:11" ht="63">
      <c r="A556" s="75" t="s">
        <v>969</v>
      </c>
      <c r="B556" s="89"/>
      <c r="C556" s="90">
        <v>872</v>
      </c>
      <c r="D556" s="115" t="s">
        <v>210</v>
      </c>
      <c r="E556" s="115" t="s">
        <v>434</v>
      </c>
      <c r="F556" s="115" t="s">
        <v>105</v>
      </c>
      <c r="G556" s="115"/>
      <c r="H556" s="88">
        <f t="shared" ref="H556:I556" si="330">SUM(H557)</f>
        <v>975</v>
      </c>
      <c r="I556" s="88">
        <f t="shared" si="330"/>
        <v>0</v>
      </c>
      <c r="J556" s="113">
        <f t="shared" si="309"/>
        <v>0</v>
      </c>
      <c r="K556" s="113">
        <f t="shared" si="310"/>
        <v>-975</v>
      </c>
    </row>
    <row r="557" spans="1:11">
      <c r="A557" s="75" t="s">
        <v>135</v>
      </c>
      <c r="B557" s="89"/>
      <c r="C557" s="90">
        <v>872</v>
      </c>
      <c r="D557" s="115" t="s">
        <v>210</v>
      </c>
      <c r="E557" s="115" t="s">
        <v>434</v>
      </c>
      <c r="F557" s="115" t="s">
        <v>105</v>
      </c>
      <c r="G557" s="115" t="s">
        <v>438</v>
      </c>
      <c r="H557" s="88">
        <v>975</v>
      </c>
      <c r="I557" s="88">
        <v>0</v>
      </c>
      <c r="J557" s="113">
        <f t="shared" si="309"/>
        <v>0</v>
      </c>
      <c r="K557" s="113">
        <f t="shared" si="310"/>
        <v>-975</v>
      </c>
    </row>
    <row r="558" spans="1:11" ht="78.75" hidden="1">
      <c r="A558" s="76" t="s">
        <v>752</v>
      </c>
      <c r="B558" s="89"/>
      <c r="C558" s="90">
        <v>872</v>
      </c>
      <c r="D558" s="115" t="s">
        <v>210</v>
      </c>
      <c r="E558" s="115" t="s">
        <v>434</v>
      </c>
      <c r="F558" s="115" t="s">
        <v>415</v>
      </c>
      <c r="G558" s="115"/>
      <c r="H558" s="88">
        <f t="shared" ref="H558" si="331">SUM(H559:H560)</f>
        <v>0</v>
      </c>
      <c r="I558" s="88">
        <f t="shared" ref="I558" si="332">SUM(I559:I560)</f>
        <v>0</v>
      </c>
      <c r="J558" s="113" t="e">
        <f t="shared" si="309"/>
        <v>#DIV/0!</v>
      </c>
      <c r="K558" s="113">
        <f t="shared" si="310"/>
        <v>0</v>
      </c>
    </row>
    <row r="559" spans="1:11" ht="63" hidden="1">
      <c r="A559" s="76" t="s">
        <v>436</v>
      </c>
      <c r="B559" s="89"/>
      <c r="C559" s="90">
        <v>872</v>
      </c>
      <c r="D559" s="115" t="s">
        <v>210</v>
      </c>
      <c r="E559" s="115" t="s">
        <v>434</v>
      </c>
      <c r="F559" s="115" t="s">
        <v>415</v>
      </c>
      <c r="G559" s="115" t="s">
        <v>343</v>
      </c>
      <c r="H559" s="88"/>
      <c r="I559" s="88"/>
      <c r="J559" s="113" t="e">
        <f t="shared" si="309"/>
        <v>#DIV/0!</v>
      </c>
      <c r="K559" s="113">
        <f t="shared" si="310"/>
        <v>0</v>
      </c>
    </row>
    <row r="560" spans="1:11" ht="31.5" hidden="1">
      <c r="A560" s="76" t="s">
        <v>441</v>
      </c>
      <c r="B560" s="89"/>
      <c r="C560" s="90">
        <v>872</v>
      </c>
      <c r="D560" s="115" t="s">
        <v>210</v>
      </c>
      <c r="E560" s="115" t="s">
        <v>434</v>
      </c>
      <c r="F560" s="115" t="s">
        <v>415</v>
      </c>
      <c r="G560" s="115" t="s">
        <v>438</v>
      </c>
      <c r="H560" s="88"/>
      <c r="I560" s="88"/>
      <c r="J560" s="113" t="e">
        <f t="shared" si="309"/>
        <v>#DIV/0!</v>
      </c>
      <c r="K560" s="113">
        <f t="shared" si="310"/>
        <v>0</v>
      </c>
    </row>
    <row r="561" spans="1:11" ht="31.5" hidden="1">
      <c r="A561" s="142" t="s">
        <v>264</v>
      </c>
      <c r="B561" s="89"/>
      <c r="C561" s="90">
        <v>872</v>
      </c>
      <c r="D561" s="115" t="s">
        <v>210</v>
      </c>
      <c r="E561" s="115" t="s">
        <v>434</v>
      </c>
      <c r="F561" s="115" t="s">
        <v>301</v>
      </c>
      <c r="G561" s="115"/>
      <c r="H561" s="88">
        <f t="shared" ref="H561:I561" si="333">SUM(H562)</f>
        <v>0</v>
      </c>
      <c r="I561" s="88">
        <f t="shared" si="333"/>
        <v>0</v>
      </c>
      <c r="J561" s="113" t="e">
        <f t="shared" si="309"/>
        <v>#DIV/0!</v>
      </c>
      <c r="K561" s="113">
        <f t="shared" si="310"/>
        <v>0</v>
      </c>
    </row>
    <row r="562" spans="1:11" ht="63" hidden="1">
      <c r="A562" s="76" t="s">
        <v>436</v>
      </c>
      <c r="B562" s="89"/>
      <c r="C562" s="90">
        <v>872</v>
      </c>
      <c r="D562" s="115" t="s">
        <v>210</v>
      </c>
      <c r="E562" s="115" t="s">
        <v>434</v>
      </c>
      <c r="F562" s="115" t="s">
        <v>301</v>
      </c>
      <c r="G562" s="115" t="s">
        <v>242</v>
      </c>
      <c r="H562" s="88"/>
      <c r="I562" s="88"/>
      <c r="J562" s="113" t="e">
        <f t="shared" si="309"/>
        <v>#DIV/0!</v>
      </c>
      <c r="K562" s="113">
        <f t="shared" si="310"/>
        <v>0</v>
      </c>
    </row>
    <row r="563" spans="1:11" hidden="1">
      <c r="A563" s="76" t="s">
        <v>200</v>
      </c>
      <c r="B563" s="89"/>
      <c r="C563" s="90">
        <v>872</v>
      </c>
      <c r="D563" s="115" t="s">
        <v>210</v>
      </c>
      <c r="E563" s="115" t="s">
        <v>434</v>
      </c>
      <c r="F563" s="115" t="s">
        <v>55</v>
      </c>
      <c r="G563" s="115"/>
      <c r="H563" s="88">
        <f t="shared" ref="H563:I563" si="334">SUM(H564)</f>
        <v>0</v>
      </c>
      <c r="I563" s="88">
        <f t="shared" si="334"/>
        <v>0</v>
      </c>
      <c r="J563" s="113" t="e">
        <f t="shared" si="309"/>
        <v>#DIV/0!</v>
      </c>
      <c r="K563" s="113">
        <f t="shared" si="310"/>
        <v>0</v>
      </c>
    </row>
    <row r="564" spans="1:11" ht="63" hidden="1">
      <c r="A564" s="76" t="s">
        <v>436</v>
      </c>
      <c r="B564" s="89"/>
      <c r="C564" s="90">
        <v>872</v>
      </c>
      <c r="D564" s="115" t="s">
        <v>210</v>
      </c>
      <c r="E564" s="115" t="s">
        <v>434</v>
      </c>
      <c r="F564" s="115" t="s">
        <v>55</v>
      </c>
      <c r="G564" s="115" t="s">
        <v>242</v>
      </c>
      <c r="H564" s="88"/>
      <c r="I564" s="88"/>
      <c r="J564" s="113" t="e">
        <f t="shared" si="309"/>
        <v>#DIV/0!</v>
      </c>
      <c r="K564" s="113">
        <f t="shared" si="310"/>
        <v>0</v>
      </c>
    </row>
    <row r="565" spans="1:11" hidden="1">
      <c r="A565" s="75" t="s">
        <v>345</v>
      </c>
      <c r="B565" s="118"/>
      <c r="C565" s="90">
        <v>872</v>
      </c>
      <c r="D565" s="115" t="s">
        <v>210</v>
      </c>
      <c r="E565" s="115" t="s">
        <v>215</v>
      </c>
      <c r="F565" s="115"/>
      <c r="G565" s="115"/>
      <c r="H565" s="88">
        <f t="shared" ref="H565" si="335">SUM(H566+H568+H570)</f>
        <v>0</v>
      </c>
      <c r="I565" s="88">
        <f t="shared" ref="I565" si="336">SUM(I566+I568+I570)</f>
        <v>0</v>
      </c>
      <c r="J565" s="113" t="e">
        <f t="shared" si="309"/>
        <v>#DIV/0!</v>
      </c>
      <c r="K565" s="113">
        <f t="shared" si="310"/>
        <v>0</v>
      </c>
    </row>
    <row r="566" spans="1:11" ht="78.75" hidden="1">
      <c r="A566" s="76" t="s">
        <v>753</v>
      </c>
      <c r="B566" s="118"/>
      <c r="C566" s="90">
        <v>872</v>
      </c>
      <c r="D566" s="115" t="s">
        <v>210</v>
      </c>
      <c r="E566" s="115" t="s">
        <v>215</v>
      </c>
      <c r="F566" s="115" t="s">
        <v>68</v>
      </c>
      <c r="G566" s="115"/>
      <c r="H566" s="88">
        <f t="shared" ref="H566:I570" si="337">SUM(H567)</f>
        <v>0</v>
      </c>
      <c r="I566" s="88">
        <f t="shared" si="337"/>
        <v>0</v>
      </c>
      <c r="J566" s="113" t="e">
        <f t="shared" si="309"/>
        <v>#DIV/0!</v>
      </c>
      <c r="K566" s="113">
        <f t="shared" si="310"/>
        <v>0</v>
      </c>
    </row>
    <row r="567" spans="1:11" ht="31.5" hidden="1">
      <c r="A567" s="76" t="s">
        <v>441</v>
      </c>
      <c r="B567" s="118"/>
      <c r="C567" s="90">
        <v>872</v>
      </c>
      <c r="D567" s="115" t="s">
        <v>210</v>
      </c>
      <c r="E567" s="115" t="s">
        <v>215</v>
      </c>
      <c r="F567" s="115" t="s">
        <v>68</v>
      </c>
      <c r="G567" s="115" t="s">
        <v>438</v>
      </c>
      <c r="H567" s="88"/>
      <c r="I567" s="88"/>
      <c r="J567" s="113" t="e">
        <f t="shared" si="309"/>
        <v>#DIV/0!</v>
      </c>
      <c r="K567" s="113">
        <f t="shared" si="310"/>
        <v>0</v>
      </c>
    </row>
    <row r="568" spans="1:11" ht="47.25" hidden="1">
      <c r="A568" s="76" t="s">
        <v>474</v>
      </c>
      <c r="B568" s="118"/>
      <c r="C568" s="90">
        <v>872</v>
      </c>
      <c r="D568" s="115" t="s">
        <v>210</v>
      </c>
      <c r="E568" s="115" t="s">
        <v>215</v>
      </c>
      <c r="F568" s="115" t="s">
        <v>475</v>
      </c>
      <c r="G568" s="115"/>
      <c r="H568" s="88">
        <f t="shared" si="337"/>
        <v>0</v>
      </c>
      <c r="I568" s="88">
        <f t="shared" si="337"/>
        <v>0</v>
      </c>
      <c r="J568" s="113" t="e">
        <f t="shared" si="309"/>
        <v>#DIV/0!</v>
      </c>
      <c r="K568" s="113">
        <f t="shared" si="310"/>
        <v>0</v>
      </c>
    </row>
    <row r="569" spans="1:11" hidden="1">
      <c r="A569" s="76" t="s">
        <v>321</v>
      </c>
      <c r="B569" s="118"/>
      <c r="C569" s="90">
        <v>872</v>
      </c>
      <c r="D569" s="115" t="s">
        <v>210</v>
      </c>
      <c r="E569" s="115" t="s">
        <v>215</v>
      </c>
      <c r="F569" s="115" t="s">
        <v>475</v>
      </c>
      <c r="G569" s="115" t="s">
        <v>199</v>
      </c>
      <c r="H569" s="88"/>
      <c r="I569" s="88"/>
      <c r="J569" s="113" t="e">
        <f t="shared" si="309"/>
        <v>#DIV/0!</v>
      </c>
      <c r="K569" s="113">
        <f t="shared" si="310"/>
        <v>0</v>
      </c>
    </row>
    <row r="570" spans="1:11" ht="78.75" hidden="1">
      <c r="A570" s="75" t="s">
        <v>754</v>
      </c>
      <c r="B570" s="118"/>
      <c r="C570" s="90">
        <v>872</v>
      </c>
      <c r="D570" s="115" t="s">
        <v>210</v>
      </c>
      <c r="E570" s="115" t="s">
        <v>215</v>
      </c>
      <c r="F570" s="115" t="s">
        <v>526</v>
      </c>
      <c r="G570" s="115"/>
      <c r="H570" s="88">
        <f t="shared" si="337"/>
        <v>0</v>
      </c>
      <c r="I570" s="88">
        <f t="shared" si="337"/>
        <v>0</v>
      </c>
      <c r="J570" s="113" t="e">
        <f t="shared" si="309"/>
        <v>#DIV/0!</v>
      </c>
      <c r="K570" s="113">
        <f t="shared" si="310"/>
        <v>0</v>
      </c>
    </row>
    <row r="571" spans="1:11" hidden="1">
      <c r="A571" s="75" t="s">
        <v>135</v>
      </c>
      <c r="B571" s="118"/>
      <c r="C571" s="90">
        <v>872</v>
      </c>
      <c r="D571" s="115" t="s">
        <v>210</v>
      </c>
      <c r="E571" s="115" t="s">
        <v>215</v>
      </c>
      <c r="F571" s="115" t="s">
        <v>526</v>
      </c>
      <c r="G571" s="115" t="s">
        <v>438</v>
      </c>
      <c r="H571" s="88"/>
      <c r="I571" s="88"/>
      <c r="J571" s="113" t="e">
        <f t="shared" si="309"/>
        <v>#DIV/0!</v>
      </c>
      <c r="K571" s="113">
        <f t="shared" si="310"/>
        <v>0</v>
      </c>
    </row>
    <row r="572" spans="1:11" hidden="1">
      <c r="A572" s="75" t="s">
        <v>25</v>
      </c>
      <c r="B572" s="118"/>
      <c r="C572" s="90">
        <v>872</v>
      </c>
      <c r="D572" s="115" t="s">
        <v>210</v>
      </c>
      <c r="E572" s="115" t="s">
        <v>323</v>
      </c>
      <c r="F572" s="115"/>
      <c r="G572" s="115"/>
      <c r="H572" s="88">
        <f t="shared" ref="H572" si="338">SUM(H573+H577+H579+H581+H584+H586+H588+H575+H590)</f>
        <v>0</v>
      </c>
      <c r="I572" s="88">
        <f t="shared" ref="I572" si="339">SUM(I573+I577+I579+I581+I584+I586+I588+I575+I590)</f>
        <v>0</v>
      </c>
      <c r="J572" s="113" t="e">
        <f t="shared" si="309"/>
        <v>#DIV/0!</v>
      </c>
      <c r="K572" s="113">
        <f t="shared" si="310"/>
        <v>0</v>
      </c>
    </row>
    <row r="573" spans="1:11" ht="157.5" hidden="1">
      <c r="A573" s="76" t="s">
        <v>661</v>
      </c>
      <c r="B573" s="89"/>
      <c r="C573" s="90">
        <v>872</v>
      </c>
      <c r="D573" s="115" t="s">
        <v>210</v>
      </c>
      <c r="E573" s="115" t="s">
        <v>323</v>
      </c>
      <c r="F573" s="115" t="s">
        <v>390</v>
      </c>
      <c r="G573" s="115"/>
      <c r="H573" s="88">
        <f t="shared" ref="H573:I573" si="340">SUM(H574)</f>
        <v>0</v>
      </c>
      <c r="I573" s="88">
        <f t="shared" si="340"/>
        <v>0</v>
      </c>
      <c r="J573" s="113" t="e">
        <f t="shared" si="309"/>
        <v>#DIV/0!</v>
      </c>
      <c r="K573" s="113">
        <f t="shared" si="310"/>
        <v>0</v>
      </c>
    </row>
    <row r="574" spans="1:11" hidden="1">
      <c r="A574" s="76" t="s">
        <v>321</v>
      </c>
      <c r="B574" s="93"/>
      <c r="C574" s="90">
        <v>872</v>
      </c>
      <c r="D574" s="115" t="s">
        <v>210</v>
      </c>
      <c r="E574" s="115" t="s">
        <v>323</v>
      </c>
      <c r="F574" s="115" t="s">
        <v>390</v>
      </c>
      <c r="G574" s="115" t="s">
        <v>199</v>
      </c>
      <c r="H574" s="88"/>
      <c r="I574" s="88"/>
      <c r="J574" s="113" t="e">
        <f t="shared" si="309"/>
        <v>#DIV/0!</v>
      </c>
      <c r="K574" s="113">
        <f t="shared" si="310"/>
        <v>0</v>
      </c>
    </row>
    <row r="575" spans="1:11" ht="173.25" hidden="1">
      <c r="A575" s="78" t="s">
        <v>657</v>
      </c>
      <c r="B575" s="121"/>
      <c r="C575" s="90">
        <v>872</v>
      </c>
      <c r="D575" s="115" t="s">
        <v>210</v>
      </c>
      <c r="E575" s="115" t="s">
        <v>323</v>
      </c>
      <c r="F575" s="115" t="s">
        <v>121</v>
      </c>
      <c r="G575" s="115"/>
      <c r="H575" s="88">
        <f t="shared" ref="H575:I575" si="341">SUM(H576)</f>
        <v>0</v>
      </c>
      <c r="I575" s="88">
        <f t="shared" si="341"/>
        <v>0</v>
      </c>
      <c r="J575" s="113" t="e">
        <f t="shared" si="309"/>
        <v>#DIV/0!</v>
      </c>
      <c r="K575" s="113">
        <f t="shared" si="310"/>
        <v>0</v>
      </c>
    </row>
    <row r="576" spans="1:11" ht="31.5" hidden="1">
      <c r="A576" s="76" t="s">
        <v>246</v>
      </c>
      <c r="B576" s="89"/>
      <c r="C576" s="90">
        <v>872</v>
      </c>
      <c r="D576" s="115" t="s">
        <v>210</v>
      </c>
      <c r="E576" s="115" t="s">
        <v>323</v>
      </c>
      <c r="F576" s="115" t="s">
        <v>121</v>
      </c>
      <c r="G576" s="115" t="s">
        <v>438</v>
      </c>
      <c r="H576" s="88"/>
      <c r="I576" s="88"/>
      <c r="J576" s="113" t="e">
        <f t="shared" si="309"/>
        <v>#DIV/0!</v>
      </c>
      <c r="K576" s="113">
        <f t="shared" si="310"/>
        <v>0</v>
      </c>
    </row>
    <row r="577" spans="1:11" ht="220.5" hidden="1">
      <c r="A577" s="75" t="s">
        <v>663</v>
      </c>
      <c r="B577" s="93"/>
      <c r="C577" s="90">
        <v>872</v>
      </c>
      <c r="D577" s="115" t="s">
        <v>210</v>
      </c>
      <c r="E577" s="115" t="s">
        <v>323</v>
      </c>
      <c r="F577" s="115" t="s">
        <v>165</v>
      </c>
      <c r="G577" s="115"/>
      <c r="H577" s="88">
        <f t="shared" ref="H577:I577" si="342">SUM(H578)</f>
        <v>0</v>
      </c>
      <c r="I577" s="88">
        <f t="shared" si="342"/>
        <v>0</v>
      </c>
      <c r="J577" s="113" t="e">
        <f t="shared" si="309"/>
        <v>#DIV/0!</v>
      </c>
      <c r="K577" s="113">
        <f t="shared" si="310"/>
        <v>0</v>
      </c>
    </row>
    <row r="578" spans="1:11" hidden="1">
      <c r="A578" s="75" t="s">
        <v>135</v>
      </c>
      <c r="B578" s="93"/>
      <c r="C578" s="90">
        <v>872</v>
      </c>
      <c r="D578" s="115" t="s">
        <v>210</v>
      </c>
      <c r="E578" s="115" t="s">
        <v>323</v>
      </c>
      <c r="F578" s="115" t="s">
        <v>165</v>
      </c>
      <c r="G578" s="115" t="s">
        <v>438</v>
      </c>
      <c r="H578" s="88"/>
      <c r="I578" s="88"/>
      <c r="J578" s="113" t="e">
        <f t="shared" si="309"/>
        <v>#DIV/0!</v>
      </c>
      <c r="K578" s="113">
        <f t="shared" si="310"/>
        <v>0</v>
      </c>
    </row>
    <row r="579" spans="1:11" ht="78.75" hidden="1">
      <c r="A579" s="78" t="s">
        <v>755</v>
      </c>
      <c r="B579" s="89"/>
      <c r="C579" s="90">
        <v>872</v>
      </c>
      <c r="D579" s="115" t="s">
        <v>210</v>
      </c>
      <c r="E579" s="115" t="s">
        <v>323</v>
      </c>
      <c r="F579" s="115" t="s">
        <v>479</v>
      </c>
      <c r="G579" s="115"/>
      <c r="H579" s="88">
        <f t="shared" ref="H579:I579" si="343">SUM(H580)</f>
        <v>0</v>
      </c>
      <c r="I579" s="88">
        <f t="shared" si="343"/>
        <v>0</v>
      </c>
      <c r="J579" s="113" t="e">
        <f t="shared" si="309"/>
        <v>#DIV/0!</v>
      </c>
      <c r="K579" s="113">
        <f t="shared" si="310"/>
        <v>0</v>
      </c>
    </row>
    <row r="580" spans="1:11" hidden="1">
      <c r="A580" s="76" t="s">
        <v>321</v>
      </c>
      <c r="B580" s="89"/>
      <c r="C580" s="90">
        <v>872</v>
      </c>
      <c r="D580" s="115" t="s">
        <v>210</v>
      </c>
      <c r="E580" s="115" t="s">
        <v>323</v>
      </c>
      <c r="F580" s="115" t="s">
        <v>479</v>
      </c>
      <c r="G580" s="115" t="s">
        <v>199</v>
      </c>
      <c r="H580" s="88"/>
      <c r="I580" s="88"/>
      <c r="J580" s="113" t="e">
        <f t="shared" si="309"/>
        <v>#DIV/0!</v>
      </c>
      <c r="K580" s="113">
        <f t="shared" si="310"/>
        <v>0</v>
      </c>
    </row>
    <row r="581" spans="1:11" ht="173.25" hidden="1">
      <c r="A581" s="75" t="s">
        <v>670</v>
      </c>
      <c r="B581" s="89"/>
      <c r="C581" s="90">
        <v>872</v>
      </c>
      <c r="D581" s="91" t="s">
        <v>210</v>
      </c>
      <c r="E581" s="91" t="s">
        <v>323</v>
      </c>
      <c r="F581" s="92" t="s">
        <v>504</v>
      </c>
      <c r="G581" s="92"/>
      <c r="H581" s="88">
        <f t="shared" ref="H581" si="344">SUM(H582+H583)</f>
        <v>0</v>
      </c>
      <c r="I581" s="88">
        <f t="shared" ref="I581" si="345">SUM(I582+I583)</f>
        <v>0</v>
      </c>
      <c r="J581" s="113" t="e">
        <f t="shared" si="309"/>
        <v>#DIV/0!</v>
      </c>
      <c r="K581" s="113">
        <f t="shared" si="310"/>
        <v>0</v>
      </c>
    </row>
    <row r="582" spans="1:11" hidden="1">
      <c r="A582" s="75" t="s">
        <v>135</v>
      </c>
      <c r="B582" s="93"/>
      <c r="C582" s="90">
        <v>872</v>
      </c>
      <c r="D582" s="91" t="s">
        <v>210</v>
      </c>
      <c r="E582" s="91" t="s">
        <v>323</v>
      </c>
      <c r="F582" s="92" t="s">
        <v>504</v>
      </c>
      <c r="G582" s="92" t="s">
        <v>438</v>
      </c>
      <c r="H582" s="88"/>
      <c r="I582" s="88"/>
      <c r="J582" s="113" t="e">
        <f t="shared" si="309"/>
        <v>#DIV/0!</v>
      </c>
      <c r="K582" s="113">
        <f t="shared" si="310"/>
        <v>0</v>
      </c>
    </row>
    <row r="583" spans="1:11" hidden="1">
      <c r="A583" s="76" t="s">
        <v>321</v>
      </c>
      <c r="B583" s="93"/>
      <c r="C583" s="90">
        <v>872</v>
      </c>
      <c r="D583" s="91" t="s">
        <v>210</v>
      </c>
      <c r="E583" s="91" t="s">
        <v>323</v>
      </c>
      <c r="F583" s="92" t="s">
        <v>504</v>
      </c>
      <c r="G583" s="92" t="s">
        <v>199</v>
      </c>
      <c r="H583" s="88"/>
      <c r="I583" s="88"/>
      <c r="J583" s="113" t="e">
        <f t="shared" si="309"/>
        <v>#DIV/0!</v>
      </c>
      <c r="K583" s="113">
        <f t="shared" si="310"/>
        <v>0</v>
      </c>
    </row>
    <row r="584" spans="1:11" ht="189" hidden="1">
      <c r="A584" s="75" t="s">
        <v>756</v>
      </c>
      <c r="B584" s="93"/>
      <c r="C584" s="90">
        <v>872</v>
      </c>
      <c r="D584" s="91" t="s">
        <v>210</v>
      </c>
      <c r="E584" s="91" t="s">
        <v>323</v>
      </c>
      <c r="F584" s="92" t="s">
        <v>505</v>
      </c>
      <c r="G584" s="92"/>
      <c r="H584" s="88">
        <f t="shared" ref="H584:I584" si="346">SUM(H585)</f>
        <v>0</v>
      </c>
      <c r="I584" s="88">
        <f t="shared" si="346"/>
        <v>0</v>
      </c>
      <c r="J584" s="113" t="e">
        <f t="shared" si="309"/>
        <v>#DIV/0!</v>
      </c>
      <c r="K584" s="113">
        <f t="shared" si="310"/>
        <v>0</v>
      </c>
    </row>
    <row r="585" spans="1:11" hidden="1">
      <c r="A585" s="76" t="s">
        <v>321</v>
      </c>
      <c r="B585" s="93"/>
      <c r="C585" s="90">
        <v>872</v>
      </c>
      <c r="D585" s="91" t="s">
        <v>210</v>
      </c>
      <c r="E585" s="91" t="s">
        <v>323</v>
      </c>
      <c r="F585" s="92" t="s">
        <v>505</v>
      </c>
      <c r="G585" s="92" t="s">
        <v>199</v>
      </c>
      <c r="H585" s="88"/>
      <c r="I585" s="88"/>
      <c r="J585" s="113" t="e">
        <f t="shared" si="309"/>
        <v>#DIV/0!</v>
      </c>
      <c r="K585" s="113">
        <f t="shared" si="310"/>
        <v>0</v>
      </c>
    </row>
    <row r="586" spans="1:11" ht="31.5" hidden="1">
      <c r="A586" s="76" t="s">
        <v>472</v>
      </c>
      <c r="B586" s="93"/>
      <c r="C586" s="90">
        <v>872</v>
      </c>
      <c r="D586" s="115" t="s">
        <v>210</v>
      </c>
      <c r="E586" s="115" t="s">
        <v>323</v>
      </c>
      <c r="F586" s="115" t="s">
        <v>471</v>
      </c>
      <c r="G586" s="115"/>
      <c r="H586" s="88">
        <f t="shared" ref="H586:I590" si="347">SUM(H587)</f>
        <v>0</v>
      </c>
      <c r="I586" s="88">
        <f t="shared" si="347"/>
        <v>0</v>
      </c>
      <c r="J586" s="113" t="e">
        <f t="shared" si="309"/>
        <v>#DIV/0!</v>
      </c>
      <c r="K586" s="113">
        <f t="shared" si="310"/>
        <v>0</v>
      </c>
    </row>
    <row r="587" spans="1:11" ht="31.5" hidden="1">
      <c r="A587" s="75" t="s">
        <v>441</v>
      </c>
      <c r="B587" s="93"/>
      <c r="C587" s="90">
        <v>872</v>
      </c>
      <c r="D587" s="115" t="s">
        <v>210</v>
      </c>
      <c r="E587" s="115" t="s">
        <v>323</v>
      </c>
      <c r="F587" s="115" t="s">
        <v>471</v>
      </c>
      <c r="G587" s="115" t="s">
        <v>438</v>
      </c>
      <c r="H587" s="88"/>
      <c r="I587" s="88"/>
      <c r="J587" s="113" t="e">
        <f t="shared" si="309"/>
        <v>#DIV/0!</v>
      </c>
      <c r="K587" s="113">
        <f t="shared" si="310"/>
        <v>0</v>
      </c>
    </row>
    <row r="588" spans="1:11" ht="47.25" hidden="1">
      <c r="A588" s="76" t="s">
        <v>512</v>
      </c>
      <c r="B588" s="93"/>
      <c r="C588" s="90">
        <v>872</v>
      </c>
      <c r="D588" s="115" t="s">
        <v>210</v>
      </c>
      <c r="E588" s="115" t="s">
        <v>323</v>
      </c>
      <c r="F588" s="115" t="s">
        <v>511</v>
      </c>
      <c r="G588" s="115"/>
      <c r="H588" s="88">
        <f t="shared" si="347"/>
        <v>0</v>
      </c>
      <c r="I588" s="88">
        <f t="shared" si="347"/>
        <v>0</v>
      </c>
      <c r="J588" s="113" t="e">
        <f t="shared" si="309"/>
        <v>#DIV/0!</v>
      </c>
      <c r="K588" s="113">
        <f t="shared" si="310"/>
        <v>0</v>
      </c>
    </row>
    <row r="589" spans="1:11" hidden="1">
      <c r="A589" s="76" t="s">
        <v>439</v>
      </c>
      <c r="B589" s="93"/>
      <c r="C589" s="90">
        <v>872</v>
      </c>
      <c r="D589" s="115" t="s">
        <v>210</v>
      </c>
      <c r="E589" s="115" t="s">
        <v>323</v>
      </c>
      <c r="F589" s="115" t="s">
        <v>511</v>
      </c>
      <c r="G589" s="115" t="s">
        <v>344</v>
      </c>
      <c r="H589" s="88"/>
      <c r="I589" s="88"/>
      <c r="J589" s="113" t="e">
        <f t="shared" si="309"/>
        <v>#DIV/0!</v>
      </c>
      <c r="K589" s="113">
        <f t="shared" si="310"/>
        <v>0</v>
      </c>
    </row>
    <row r="590" spans="1:11" ht="31.5" hidden="1">
      <c r="A590" s="76" t="s">
        <v>552</v>
      </c>
      <c r="B590" s="93"/>
      <c r="C590" s="90">
        <v>872</v>
      </c>
      <c r="D590" s="115" t="s">
        <v>210</v>
      </c>
      <c r="E590" s="115" t="s">
        <v>323</v>
      </c>
      <c r="F590" s="115" t="s">
        <v>553</v>
      </c>
      <c r="G590" s="115"/>
      <c r="H590" s="88">
        <f t="shared" si="347"/>
        <v>0</v>
      </c>
      <c r="I590" s="88">
        <f t="shared" si="347"/>
        <v>0</v>
      </c>
      <c r="J590" s="113" t="e">
        <f t="shared" si="309"/>
        <v>#DIV/0!</v>
      </c>
      <c r="K590" s="113">
        <f t="shared" si="310"/>
        <v>0</v>
      </c>
    </row>
    <row r="591" spans="1:11" hidden="1">
      <c r="A591" s="76" t="s">
        <v>439</v>
      </c>
      <c r="B591" s="93"/>
      <c r="C591" s="90">
        <v>872</v>
      </c>
      <c r="D591" s="115" t="s">
        <v>210</v>
      </c>
      <c r="E591" s="115" t="s">
        <v>323</v>
      </c>
      <c r="F591" s="115" t="s">
        <v>553</v>
      </c>
      <c r="G591" s="115" t="s">
        <v>344</v>
      </c>
      <c r="H591" s="88"/>
      <c r="I591" s="88"/>
      <c r="J591" s="113" t="e">
        <f t="shared" si="309"/>
        <v>#DIV/0!</v>
      </c>
      <c r="K591" s="113">
        <f t="shared" si="310"/>
        <v>0</v>
      </c>
    </row>
    <row r="592" spans="1:11" hidden="1">
      <c r="A592" s="76" t="s">
        <v>295</v>
      </c>
      <c r="B592" s="89"/>
      <c r="C592" s="90">
        <v>872</v>
      </c>
      <c r="D592" s="115" t="s">
        <v>211</v>
      </c>
      <c r="E592" s="115"/>
      <c r="F592" s="115"/>
      <c r="G592" s="115"/>
      <c r="H592" s="88">
        <f t="shared" ref="H592:I594" si="348">SUM(H593)</f>
        <v>0</v>
      </c>
      <c r="I592" s="88">
        <f t="shared" si="348"/>
        <v>0</v>
      </c>
      <c r="J592" s="113" t="e">
        <f t="shared" si="309"/>
        <v>#DIV/0!</v>
      </c>
      <c r="K592" s="113">
        <f t="shared" si="310"/>
        <v>0</v>
      </c>
    </row>
    <row r="593" spans="1:11" hidden="1">
      <c r="A593" s="76" t="s">
        <v>296</v>
      </c>
      <c r="B593" s="89"/>
      <c r="C593" s="90">
        <v>872</v>
      </c>
      <c r="D593" s="115" t="s">
        <v>211</v>
      </c>
      <c r="E593" s="115" t="s">
        <v>212</v>
      </c>
      <c r="F593" s="115"/>
      <c r="G593" s="115"/>
      <c r="H593" s="88">
        <f t="shared" si="348"/>
        <v>0</v>
      </c>
      <c r="I593" s="88">
        <f t="shared" si="348"/>
        <v>0</v>
      </c>
      <c r="J593" s="113" t="e">
        <f t="shared" ref="J593:J656" si="349">SUM(I593/H593*100)</f>
        <v>#DIV/0!</v>
      </c>
      <c r="K593" s="113">
        <f t="shared" ref="K593:K656" si="350">SUM(I593-H593)</f>
        <v>0</v>
      </c>
    </row>
    <row r="594" spans="1:11" ht="173.25" hidden="1">
      <c r="A594" s="76" t="s">
        <v>757</v>
      </c>
      <c r="B594" s="128"/>
      <c r="C594" s="90">
        <v>872</v>
      </c>
      <c r="D594" s="115" t="s">
        <v>211</v>
      </c>
      <c r="E594" s="115" t="s">
        <v>212</v>
      </c>
      <c r="F594" s="115" t="s">
        <v>108</v>
      </c>
      <c r="G594" s="115"/>
      <c r="H594" s="88">
        <f t="shared" si="348"/>
        <v>0</v>
      </c>
      <c r="I594" s="88">
        <f t="shared" si="348"/>
        <v>0</v>
      </c>
      <c r="J594" s="113" t="e">
        <f t="shared" si="349"/>
        <v>#DIV/0!</v>
      </c>
      <c r="K594" s="113">
        <f t="shared" si="350"/>
        <v>0</v>
      </c>
    </row>
    <row r="595" spans="1:11" hidden="1">
      <c r="A595" s="76" t="s">
        <v>321</v>
      </c>
      <c r="B595" s="89"/>
      <c r="C595" s="90">
        <v>872</v>
      </c>
      <c r="D595" s="115" t="s">
        <v>211</v>
      </c>
      <c r="E595" s="115" t="s">
        <v>212</v>
      </c>
      <c r="F595" s="115" t="s">
        <v>108</v>
      </c>
      <c r="G595" s="115" t="s">
        <v>199</v>
      </c>
      <c r="H595" s="88"/>
      <c r="I595" s="88"/>
      <c r="J595" s="113" t="e">
        <f t="shared" si="349"/>
        <v>#DIV/0!</v>
      </c>
      <c r="K595" s="113">
        <f t="shared" si="350"/>
        <v>0</v>
      </c>
    </row>
    <row r="596" spans="1:11" ht="31.5" hidden="1">
      <c r="A596" s="75" t="s">
        <v>51</v>
      </c>
      <c r="B596" s="118"/>
      <c r="C596" s="125" t="s">
        <v>407</v>
      </c>
      <c r="D596" s="115" t="s">
        <v>212</v>
      </c>
      <c r="E596" s="115"/>
      <c r="F596" s="115"/>
      <c r="G596" s="115"/>
      <c r="H596" s="88">
        <f t="shared" ref="H596" si="351">SUM(H597+H605)</f>
        <v>0</v>
      </c>
      <c r="I596" s="88">
        <f t="shared" ref="I596" si="352">SUM(I597+I605)</f>
        <v>0</v>
      </c>
      <c r="J596" s="113" t="e">
        <f t="shared" si="349"/>
        <v>#DIV/0!</v>
      </c>
      <c r="K596" s="113">
        <f t="shared" si="350"/>
        <v>0</v>
      </c>
    </row>
    <row r="597" spans="1:11" ht="47.25" hidden="1">
      <c r="A597" s="75" t="s">
        <v>49</v>
      </c>
      <c r="B597" s="118"/>
      <c r="C597" s="90">
        <v>872</v>
      </c>
      <c r="D597" s="115" t="s">
        <v>212</v>
      </c>
      <c r="E597" s="115" t="s">
        <v>217</v>
      </c>
      <c r="F597" s="115"/>
      <c r="G597" s="115"/>
      <c r="H597" s="88">
        <f t="shared" ref="H597" si="353">SUM(H600+H602+H598)</f>
        <v>0</v>
      </c>
      <c r="I597" s="88">
        <f t="shared" ref="I597" si="354">SUM(I600+I602+I598)</f>
        <v>0</v>
      </c>
      <c r="J597" s="113" t="e">
        <f t="shared" si="349"/>
        <v>#DIV/0!</v>
      </c>
      <c r="K597" s="113">
        <f t="shared" si="350"/>
        <v>0</v>
      </c>
    </row>
    <row r="598" spans="1:11" ht="141.75" hidden="1">
      <c r="A598" s="76" t="s">
        <v>758</v>
      </c>
      <c r="B598" s="89"/>
      <c r="C598" s="90">
        <v>872</v>
      </c>
      <c r="D598" s="115" t="s">
        <v>212</v>
      </c>
      <c r="E598" s="115" t="s">
        <v>217</v>
      </c>
      <c r="F598" s="115" t="s">
        <v>126</v>
      </c>
      <c r="G598" s="115"/>
      <c r="H598" s="88">
        <f t="shared" ref="H598" si="355">SUM(H599:H600)</f>
        <v>0</v>
      </c>
      <c r="I598" s="88">
        <f t="shared" ref="I598" si="356">SUM(I599:I600)</f>
        <v>0</v>
      </c>
      <c r="J598" s="113" t="e">
        <f t="shared" si="349"/>
        <v>#DIV/0!</v>
      </c>
      <c r="K598" s="113">
        <f t="shared" si="350"/>
        <v>0</v>
      </c>
    </row>
    <row r="599" spans="1:11" ht="63" hidden="1">
      <c r="A599" s="75" t="s">
        <v>436</v>
      </c>
      <c r="B599" s="93"/>
      <c r="C599" s="90">
        <v>872</v>
      </c>
      <c r="D599" s="115" t="s">
        <v>212</v>
      </c>
      <c r="E599" s="115" t="s">
        <v>217</v>
      </c>
      <c r="F599" s="115" t="s">
        <v>126</v>
      </c>
      <c r="G599" s="115" t="s">
        <v>343</v>
      </c>
      <c r="H599" s="88"/>
      <c r="I599" s="88"/>
      <c r="J599" s="113" t="e">
        <f t="shared" si="349"/>
        <v>#DIV/0!</v>
      </c>
      <c r="K599" s="113">
        <f t="shared" si="350"/>
        <v>0</v>
      </c>
    </row>
    <row r="600" spans="1:11" ht="110.25" hidden="1">
      <c r="A600" s="76" t="s">
        <v>673</v>
      </c>
      <c r="B600" s="89"/>
      <c r="C600" s="90">
        <v>872</v>
      </c>
      <c r="D600" s="115" t="s">
        <v>212</v>
      </c>
      <c r="E600" s="115" t="s">
        <v>217</v>
      </c>
      <c r="F600" s="115" t="s">
        <v>76</v>
      </c>
      <c r="G600" s="115"/>
      <c r="H600" s="88">
        <f t="shared" ref="H600:I600" si="357">SUM(H601)</f>
        <v>0</v>
      </c>
      <c r="I600" s="88">
        <f t="shared" si="357"/>
        <v>0</v>
      </c>
      <c r="J600" s="113" t="e">
        <f t="shared" si="349"/>
        <v>#DIV/0!</v>
      </c>
      <c r="K600" s="113">
        <f t="shared" si="350"/>
        <v>0</v>
      </c>
    </row>
    <row r="601" spans="1:11" ht="23.25" hidden="1" customHeight="1">
      <c r="A601" s="75" t="s">
        <v>441</v>
      </c>
      <c r="B601" s="93"/>
      <c r="C601" s="90">
        <v>872</v>
      </c>
      <c r="D601" s="115" t="s">
        <v>212</v>
      </c>
      <c r="E601" s="115" t="s">
        <v>217</v>
      </c>
      <c r="F601" s="115" t="s">
        <v>76</v>
      </c>
      <c r="G601" s="115" t="s">
        <v>438</v>
      </c>
      <c r="H601" s="88"/>
      <c r="I601" s="88"/>
      <c r="J601" s="113" t="e">
        <f t="shared" si="349"/>
        <v>#DIV/0!</v>
      </c>
      <c r="K601" s="113">
        <f t="shared" si="350"/>
        <v>0</v>
      </c>
    </row>
    <row r="602" spans="1:11" ht="105.75" hidden="1" customHeight="1">
      <c r="A602" s="75" t="s">
        <v>759</v>
      </c>
      <c r="B602" s="93"/>
      <c r="C602" s="90">
        <v>872</v>
      </c>
      <c r="D602" s="115" t="s">
        <v>212</v>
      </c>
      <c r="E602" s="115" t="s">
        <v>217</v>
      </c>
      <c r="F602" s="115" t="s">
        <v>462</v>
      </c>
      <c r="G602" s="115"/>
      <c r="H602" s="88">
        <f t="shared" ref="H602" si="358">SUM(H603:H604)</f>
        <v>0</v>
      </c>
      <c r="I602" s="88">
        <f t="shared" ref="I602" si="359">SUM(I603:I604)</f>
        <v>0</v>
      </c>
      <c r="J602" s="113" t="e">
        <f t="shared" si="349"/>
        <v>#DIV/0!</v>
      </c>
      <c r="K602" s="113">
        <f t="shared" si="350"/>
        <v>0</v>
      </c>
    </row>
    <row r="603" spans="1:11" ht="23.25" hidden="1" customHeight="1">
      <c r="A603" s="75" t="s">
        <v>441</v>
      </c>
      <c r="B603" s="93"/>
      <c r="C603" s="90">
        <v>872</v>
      </c>
      <c r="D603" s="115" t="s">
        <v>212</v>
      </c>
      <c r="E603" s="115" t="s">
        <v>217</v>
      </c>
      <c r="F603" s="115" t="s">
        <v>462</v>
      </c>
      <c r="G603" s="115" t="s">
        <v>438</v>
      </c>
      <c r="H603" s="88"/>
      <c r="I603" s="88"/>
      <c r="J603" s="113" t="e">
        <f t="shared" si="349"/>
        <v>#DIV/0!</v>
      </c>
      <c r="K603" s="113">
        <f t="shared" si="350"/>
        <v>0</v>
      </c>
    </row>
    <row r="604" spans="1:11" ht="23.25" hidden="1" customHeight="1">
      <c r="A604" s="76" t="s">
        <v>321</v>
      </c>
      <c r="B604" s="93"/>
      <c r="C604" s="90">
        <v>872</v>
      </c>
      <c r="D604" s="115" t="s">
        <v>212</v>
      </c>
      <c r="E604" s="115" t="s">
        <v>217</v>
      </c>
      <c r="F604" s="115" t="s">
        <v>462</v>
      </c>
      <c r="G604" s="115" t="s">
        <v>199</v>
      </c>
      <c r="H604" s="88"/>
      <c r="I604" s="88"/>
      <c r="J604" s="113" t="e">
        <f t="shared" si="349"/>
        <v>#DIV/0!</v>
      </c>
      <c r="K604" s="113">
        <f t="shared" si="350"/>
        <v>0</v>
      </c>
    </row>
    <row r="605" spans="1:11" hidden="1">
      <c r="A605" s="75" t="s">
        <v>169</v>
      </c>
      <c r="B605" s="93"/>
      <c r="C605" s="90">
        <v>872</v>
      </c>
      <c r="D605" s="115" t="s">
        <v>212</v>
      </c>
      <c r="E605" s="115" t="s">
        <v>218</v>
      </c>
      <c r="F605" s="115"/>
      <c r="G605" s="115"/>
      <c r="H605" s="97">
        <f t="shared" ref="H605:I606" si="360">SUM(H606)</f>
        <v>0</v>
      </c>
      <c r="I605" s="97">
        <f t="shared" si="360"/>
        <v>0</v>
      </c>
      <c r="J605" s="113" t="e">
        <f t="shared" si="349"/>
        <v>#DIV/0!</v>
      </c>
      <c r="K605" s="113">
        <f t="shared" si="350"/>
        <v>0</v>
      </c>
    </row>
    <row r="606" spans="1:11" ht="126" hidden="1">
      <c r="A606" s="75" t="s">
        <v>760</v>
      </c>
      <c r="B606" s="93"/>
      <c r="C606" s="90">
        <v>872</v>
      </c>
      <c r="D606" s="115" t="s">
        <v>212</v>
      </c>
      <c r="E606" s="115" t="s">
        <v>218</v>
      </c>
      <c r="F606" s="115" t="s">
        <v>46</v>
      </c>
      <c r="G606" s="115"/>
      <c r="H606" s="97">
        <f t="shared" si="360"/>
        <v>0</v>
      </c>
      <c r="I606" s="97">
        <f t="shared" si="360"/>
        <v>0</v>
      </c>
      <c r="J606" s="113" t="e">
        <f t="shared" si="349"/>
        <v>#DIV/0!</v>
      </c>
      <c r="K606" s="113">
        <f t="shared" si="350"/>
        <v>0</v>
      </c>
    </row>
    <row r="607" spans="1:11" ht="21" hidden="1" customHeight="1">
      <c r="A607" s="76" t="s">
        <v>321</v>
      </c>
      <c r="B607" s="93"/>
      <c r="C607" s="90">
        <v>872</v>
      </c>
      <c r="D607" s="115" t="s">
        <v>212</v>
      </c>
      <c r="E607" s="115" t="s">
        <v>218</v>
      </c>
      <c r="F607" s="115" t="s">
        <v>46</v>
      </c>
      <c r="G607" s="115" t="s">
        <v>199</v>
      </c>
      <c r="H607" s="88"/>
      <c r="I607" s="88"/>
      <c r="J607" s="113" t="e">
        <f t="shared" si="349"/>
        <v>#DIV/0!</v>
      </c>
      <c r="K607" s="113">
        <f t="shared" si="350"/>
        <v>0</v>
      </c>
    </row>
    <row r="608" spans="1:11" ht="13.5" hidden="1" customHeight="1">
      <c r="A608" s="78" t="s">
        <v>52</v>
      </c>
      <c r="B608" s="121"/>
      <c r="C608" s="90">
        <v>872</v>
      </c>
      <c r="D608" s="115" t="s">
        <v>213</v>
      </c>
      <c r="E608" s="115"/>
      <c r="F608" s="115"/>
      <c r="G608" s="115"/>
      <c r="H608" s="88">
        <f t="shared" ref="H608" si="361">SUM(H609+H616+H632)</f>
        <v>0</v>
      </c>
      <c r="I608" s="88">
        <f t="shared" ref="I608" si="362">SUM(I609+I616+I632)</f>
        <v>0</v>
      </c>
      <c r="J608" s="113" t="e">
        <f t="shared" si="349"/>
        <v>#DIV/0!</v>
      </c>
      <c r="K608" s="113">
        <f t="shared" si="350"/>
        <v>0</v>
      </c>
    </row>
    <row r="609" spans="1:11" ht="13.5" hidden="1" customHeight="1">
      <c r="A609" s="78" t="s">
        <v>459</v>
      </c>
      <c r="B609" s="121"/>
      <c r="C609" s="90">
        <v>872</v>
      </c>
      <c r="D609" s="115" t="s">
        <v>213</v>
      </c>
      <c r="E609" s="115" t="s">
        <v>214</v>
      </c>
      <c r="F609" s="115"/>
      <c r="G609" s="115"/>
      <c r="H609" s="88">
        <f t="shared" ref="H609" si="363">SUM(H612+H614)</f>
        <v>0</v>
      </c>
      <c r="I609" s="88">
        <f t="shared" ref="I609" si="364">SUM(I612+I614)</f>
        <v>0</v>
      </c>
      <c r="J609" s="113" t="e">
        <f t="shared" si="349"/>
        <v>#DIV/0!</v>
      </c>
      <c r="K609" s="113">
        <f t="shared" si="350"/>
        <v>0</v>
      </c>
    </row>
    <row r="610" spans="1:11" ht="198.75" hidden="1" customHeight="1">
      <c r="A610" s="76" t="s">
        <v>761</v>
      </c>
      <c r="B610" s="124"/>
      <c r="C610" s="90">
        <v>872</v>
      </c>
      <c r="D610" s="115" t="s">
        <v>213</v>
      </c>
      <c r="E610" s="115" t="s">
        <v>210</v>
      </c>
      <c r="F610" s="115" t="s">
        <v>541</v>
      </c>
      <c r="G610" s="115"/>
      <c r="H610" s="88">
        <f t="shared" ref="H610:I610" si="365">SUM(H611)</f>
        <v>0</v>
      </c>
      <c r="I610" s="88">
        <f t="shared" si="365"/>
        <v>0</v>
      </c>
      <c r="J610" s="113" t="e">
        <f t="shared" si="349"/>
        <v>#DIV/0!</v>
      </c>
      <c r="K610" s="113">
        <f t="shared" si="350"/>
        <v>0</v>
      </c>
    </row>
    <row r="611" spans="1:11" ht="21.75" hidden="1" customHeight="1">
      <c r="A611" s="75" t="s">
        <v>321</v>
      </c>
      <c r="B611" s="121"/>
      <c r="C611" s="90">
        <v>872</v>
      </c>
      <c r="D611" s="115" t="s">
        <v>213</v>
      </c>
      <c r="E611" s="115" t="s">
        <v>210</v>
      </c>
      <c r="F611" s="115" t="s">
        <v>541</v>
      </c>
      <c r="G611" s="115" t="s">
        <v>199</v>
      </c>
      <c r="H611" s="88"/>
      <c r="I611" s="88"/>
      <c r="J611" s="113" t="e">
        <f t="shared" si="349"/>
        <v>#DIV/0!</v>
      </c>
      <c r="K611" s="113">
        <f t="shared" si="350"/>
        <v>0</v>
      </c>
    </row>
    <row r="612" spans="1:11" ht="144" hidden="1" customHeight="1">
      <c r="A612" s="75" t="s">
        <v>762</v>
      </c>
      <c r="B612" s="93"/>
      <c r="C612" s="90">
        <v>872</v>
      </c>
      <c r="D612" s="115" t="s">
        <v>213</v>
      </c>
      <c r="E612" s="115" t="s">
        <v>214</v>
      </c>
      <c r="F612" s="115" t="s">
        <v>523</v>
      </c>
      <c r="G612" s="115"/>
      <c r="H612" s="88">
        <f t="shared" ref="H612:I614" si="366">SUM(H613)</f>
        <v>0</v>
      </c>
      <c r="I612" s="88">
        <f t="shared" si="366"/>
        <v>0</v>
      </c>
      <c r="J612" s="113" t="e">
        <f t="shared" si="349"/>
        <v>#DIV/0!</v>
      </c>
      <c r="K612" s="113">
        <f t="shared" si="350"/>
        <v>0</v>
      </c>
    </row>
    <row r="613" spans="1:11" ht="21" hidden="1" customHeight="1">
      <c r="A613" s="75" t="s">
        <v>321</v>
      </c>
      <c r="B613" s="93"/>
      <c r="C613" s="90">
        <v>872</v>
      </c>
      <c r="D613" s="115" t="s">
        <v>213</v>
      </c>
      <c r="E613" s="115" t="s">
        <v>214</v>
      </c>
      <c r="F613" s="115" t="s">
        <v>523</v>
      </c>
      <c r="G613" s="115" t="s">
        <v>199</v>
      </c>
      <c r="H613" s="88"/>
      <c r="I613" s="88"/>
      <c r="J613" s="113" t="e">
        <f t="shared" si="349"/>
        <v>#DIV/0!</v>
      </c>
      <c r="K613" s="113">
        <f t="shared" si="350"/>
        <v>0</v>
      </c>
    </row>
    <row r="614" spans="1:11" ht="32.25" hidden="1" customHeight="1">
      <c r="A614" s="75" t="s">
        <v>603</v>
      </c>
      <c r="B614" s="93"/>
      <c r="C614" s="90">
        <v>872</v>
      </c>
      <c r="D614" s="115" t="s">
        <v>213</v>
      </c>
      <c r="E614" s="115" t="s">
        <v>214</v>
      </c>
      <c r="F614" s="115" t="s">
        <v>604</v>
      </c>
      <c r="G614" s="115"/>
      <c r="H614" s="88">
        <f t="shared" si="366"/>
        <v>0</v>
      </c>
      <c r="I614" s="88">
        <f t="shared" si="366"/>
        <v>0</v>
      </c>
      <c r="J614" s="113" t="e">
        <f t="shared" si="349"/>
        <v>#DIV/0!</v>
      </c>
      <c r="K614" s="113">
        <f t="shared" si="350"/>
        <v>0</v>
      </c>
    </row>
    <row r="615" spans="1:11" ht="21" hidden="1" customHeight="1">
      <c r="A615" s="75" t="s">
        <v>321</v>
      </c>
      <c r="B615" s="93"/>
      <c r="C615" s="90">
        <v>872</v>
      </c>
      <c r="D615" s="115" t="s">
        <v>213</v>
      </c>
      <c r="E615" s="115" t="s">
        <v>214</v>
      </c>
      <c r="F615" s="115" t="s">
        <v>604</v>
      </c>
      <c r="G615" s="115" t="s">
        <v>199</v>
      </c>
      <c r="H615" s="88"/>
      <c r="I615" s="88"/>
      <c r="J615" s="113" t="e">
        <f t="shared" si="349"/>
        <v>#DIV/0!</v>
      </c>
      <c r="K615" s="113">
        <f t="shared" si="350"/>
        <v>0</v>
      </c>
    </row>
    <row r="616" spans="1:11" hidden="1">
      <c r="A616" s="76" t="s">
        <v>229</v>
      </c>
      <c r="B616" s="89"/>
      <c r="C616" s="90">
        <v>872</v>
      </c>
      <c r="D616" s="115" t="s">
        <v>213</v>
      </c>
      <c r="E616" s="115" t="s">
        <v>217</v>
      </c>
      <c r="F616" s="115"/>
      <c r="G616" s="115"/>
      <c r="H616" s="88">
        <f t="shared" ref="H616" si="367">SUM(H617+H620+H622+H626+H629)</f>
        <v>0</v>
      </c>
      <c r="I616" s="88">
        <f t="shared" ref="I616" si="368">SUM(I617+I620+I622+I626+I629)</f>
        <v>0</v>
      </c>
      <c r="J616" s="113" t="e">
        <f t="shared" si="349"/>
        <v>#DIV/0!</v>
      </c>
      <c r="K616" s="113">
        <f t="shared" si="350"/>
        <v>0</v>
      </c>
    </row>
    <row r="617" spans="1:11" ht="189" hidden="1">
      <c r="A617" s="76" t="s">
        <v>683</v>
      </c>
      <c r="B617" s="89"/>
      <c r="C617" s="90">
        <v>872</v>
      </c>
      <c r="D617" s="115" t="s">
        <v>213</v>
      </c>
      <c r="E617" s="115" t="s">
        <v>217</v>
      </c>
      <c r="F617" s="115" t="s">
        <v>388</v>
      </c>
      <c r="G617" s="115"/>
      <c r="H617" s="88">
        <f t="shared" ref="H617" si="369">SUM(H618+H619)</f>
        <v>0</v>
      </c>
      <c r="I617" s="88">
        <f t="shared" ref="I617" si="370">SUM(I618+I619)</f>
        <v>0</v>
      </c>
      <c r="J617" s="113" t="e">
        <f t="shared" si="349"/>
        <v>#DIV/0!</v>
      </c>
      <c r="K617" s="113">
        <f t="shared" si="350"/>
        <v>0</v>
      </c>
    </row>
    <row r="618" spans="1:11" hidden="1">
      <c r="A618" s="76" t="s">
        <v>135</v>
      </c>
      <c r="B618" s="89"/>
      <c r="C618" s="90">
        <v>872</v>
      </c>
      <c r="D618" s="115" t="s">
        <v>213</v>
      </c>
      <c r="E618" s="115" t="s">
        <v>217</v>
      </c>
      <c r="F618" s="115" t="s">
        <v>388</v>
      </c>
      <c r="G618" s="115" t="s">
        <v>438</v>
      </c>
      <c r="H618" s="88"/>
      <c r="I618" s="88"/>
      <c r="J618" s="113" t="e">
        <f t="shared" si="349"/>
        <v>#DIV/0!</v>
      </c>
      <c r="K618" s="113">
        <f t="shared" si="350"/>
        <v>0</v>
      </c>
    </row>
    <row r="619" spans="1:11" hidden="1">
      <c r="A619" s="76" t="s">
        <v>321</v>
      </c>
      <c r="B619" s="89"/>
      <c r="C619" s="90">
        <v>872</v>
      </c>
      <c r="D619" s="115" t="s">
        <v>213</v>
      </c>
      <c r="E619" s="115" t="s">
        <v>217</v>
      </c>
      <c r="F619" s="115" t="s">
        <v>388</v>
      </c>
      <c r="G619" s="115" t="s">
        <v>199</v>
      </c>
      <c r="H619" s="88"/>
      <c r="I619" s="88"/>
      <c r="J619" s="113" t="e">
        <f t="shared" si="349"/>
        <v>#DIV/0!</v>
      </c>
      <c r="K619" s="113">
        <f t="shared" si="350"/>
        <v>0</v>
      </c>
    </row>
    <row r="620" spans="1:11" ht="204.75" hidden="1">
      <c r="A620" s="74" t="s">
        <v>684</v>
      </c>
      <c r="B620" s="89"/>
      <c r="C620" s="90">
        <v>872</v>
      </c>
      <c r="D620" s="115" t="s">
        <v>213</v>
      </c>
      <c r="E620" s="115" t="s">
        <v>217</v>
      </c>
      <c r="F620" s="115" t="s">
        <v>277</v>
      </c>
      <c r="G620" s="115"/>
      <c r="H620" s="88">
        <f t="shared" ref="H620:I620" si="371">SUM(H621)</f>
        <v>0</v>
      </c>
      <c r="I620" s="88">
        <f t="shared" si="371"/>
        <v>0</v>
      </c>
      <c r="J620" s="113" t="e">
        <f t="shared" si="349"/>
        <v>#DIV/0!</v>
      </c>
      <c r="K620" s="113">
        <f t="shared" si="350"/>
        <v>0</v>
      </c>
    </row>
    <row r="621" spans="1:11" hidden="1">
      <c r="A621" s="76" t="s">
        <v>135</v>
      </c>
      <c r="B621" s="89"/>
      <c r="C621" s="90">
        <v>872</v>
      </c>
      <c r="D621" s="115" t="s">
        <v>213</v>
      </c>
      <c r="E621" s="115" t="s">
        <v>217</v>
      </c>
      <c r="F621" s="115" t="s">
        <v>277</v>
      </c>
      <c r="G621" s="115" t="s">
        <v>438</v>
      </c>
      <c r="H621" s="88"/>
      <c r="I621" s="88"/>
      <c r="J621" s="113" t="e">
        <f t="shared" si="349"/>
        <v>#DIV/0!</v>
      </c>
      <c r="K621" s="113">
        <f t="shared" si="350"/>
        <v>0</v>
      </c>
    </row>
    <row r="622" spans="1:11" ht="204.75" hidden="1">
      <c r="A622" s="74" t="s">
        <v>685</v>
      </c>
      <c r="B622" s="89"/>
      <c r="C622" s="90">
        <v>872</v>
      </c>
      <c r="D622" s="115" t="s">
        <v>213</v>
      </c>
      <c r="E622" s="115" t="s">
        <v>217</v>
      </c>
      <c r="F622" s="115" t="s">
        <v>278</v>
      </c>
      <c r="G622" s="115"/>
      <c r="H622" s="88">
        <f t="shared" ref="H622:I622" si="372">SUM(H623)</f>
        <v>0</v>
      </c>
      <c r="I622" s="88">
        <f t="shared" si="372"/>
        <v>0</v>
      </c>
      <c r="J622" s="113" t="e">
        <f t="shared" si="349"/>
        <v>#DIV/0!</v>
      </c>
      <c r="K622" s="113">
        <f t="shared" si="350"/>
        <v>0</v>
      </c>
    </row>
    <row r="623" spans="1:11" hidden="1">
      <c r="A623" s="76" t="s">
        <v>135</v>
      </c>
      <c r="B623" s="89"/>
      <c r="C623" s="90">
        <v>872</v>
      </c>
      <c r="D623" s="115" t="s">
        <v>213</v>
      </c>
      <c r="E623" s="115" t="s">
        <v>217</v>
      </c>
      <c r="F623" s="115" t="s">
        <v>278</v>
      </c>
      <c r="G623" s="115" t="s">
        <v>438</v>
      </c>
      <c r="H623" s="88"/>
      <c r="I623" s="88"/>
      <c r="J623" s="113" t="e">
        <f t="shared" si="349"/>
        <v>#DIV/0!</v>
      </c>
      <c r="K623" s="113">
        <f t="shared" si="350"/>
        <v>0</v>
      </c>
    </row>
    <row r="624" spans="1:11" ht="94.5" hidden="1">
      <c r="A624" s="76" t="s">
        <v>156</v>
      </c>
      <c r="B624" s="89"/>
      <c r="C624" s="90">
        <v>872</v>
      </c>
      <c r="D624" s="115" t="s">
        <v>213</v>
      </c>
      <c r="E624" s="115" t="s">
        <v>217</v>
      </c>
      <c r="F624" s="115" t="s">
        <v>132</v>
      </c>
      <c r="G624" s="115"/>
      <c r="H624" s="88">
        <f t="shared" ref="H624:I624" si="373">SUM(H625)</f>
        <v>0</v>
      </c>
      <c r="I624" s="88">
        <f t="shared" si="373"/>
        <v>0</v>
      </c>
      <c r="J624" s="113" t="e">
        <f t="shared" si="349"/>
        <v>#DIV/0!</v>
      </c>
      <c r="K624" s="113">
        <f t="shared" si="350"/>
        <v>0</v>
      </c>
    </row>
    <row r="625" spans="1:11" hidden="1">
      <c r="A625" s="76" t="s">
        <v>439</v>
      </c>
      <c r="B625" s="89"/>
      <c r="C625" s="90">
        <v>872</v>
      </c>
      <c r="D625" s="115" t="s">
        <v>213</v>
      </c>
      <c r="E625" s="115" t="s">
        <v>217</v>
      </c>
      <c r="F625" s="115" t="s">
        <v>132</v>
      </c>
      <c r="G625" s="115" t="s">
        <v>344</v>
      </c>
      <c r="H625" s="88"/>
      <c r="I625" s="88"/>
      <c r="J625" s="113" t="e">
        <f t="shared" si="349"/>
        <v>#DIV/0!</v>
      </c>
      <c r="K625" s="113">
        <f t="shared" si="350"/>
        <v>0</v>
      </c>
    </row>
    <row r="626" spans="1:11" ht="204.75" hidden="1">
      <c r="A626" s="76" t="s">
        <v>686</v>
      </c>
      <c r="B626" s="89"/>
      <c r="C626" s="90">
        <v>872</v>
      </c>
      <c r="D626" s="115" t="s">
        <v>62</v>
      </c>
      <c r="E626" s="115" t="s">
        <v>217</v>
      </c>
      <c r="F626" s="115" t="s">
        <v>389</v>
      </c>
      <c r="G626" s="115"/>
      <c r="H626" s="88">
        <f t="shared" ref="H626" si="374">SUM(H627+H628)</f>
        <v>0</v>
      </c>
      <c r="I626" s="88">
        <f t="shared" ref="I626" si="375">SUM(I627+I628)</f>
        <v>0</v>
      </c>
      <c r="J626" s="113" t="e">
        <f t="shared" si="349"/>
        <v>#DIV/0!</v>
      </c>
      <c r="K626" s="113">
        <f t="shared" si="350"/>
        <v>0</v>
      </c>
    </row>
    <row r="627" spans="1:11" hidden="1">
      <c r="A627" s="76" t="s">
        <v>135</v>
      </c>
      <c r="B627" s="89"/>
      <c r="C627" s="90">
        <v>872</v>
      </c>
      <c r="D627" s="115" t="s">
        <v>62</v>
      </c>
      <c r="E627" s="115" t="s">
        <v>217</v>
      </c>
      <c r="F627" s="115" t="s">
        <v>389</v>
      </c>
      <c r="G627" s="115" t="s">
        <v>438</v>
      </c>
      <c r="H627" s="88"/>
      <c r="I627" s="88"/>
      <c r="J627" s="113" t="e">
        <f t="shared" si="349"/>
        <v>#DIV/0!</v>
      </c>
      <c r="K627" s="113">
        <f t="shared" si="350"/>
        <v>0</v>
      </c>
    </row>
    <row r="628" spans="1:11" hidden="1">
      <c r="A628" s="76" t="s">
        <v>321</v>
      </c>
      <c r="B628" s="89"/>
      <c r="C628" s="90">
        <v>872</v>
      </c>
      <c r="D628" s="115" t="s">
        <v>62</v>
      </c>
      <c r="E628" s="115" t="s">
        <v>217</v>
      </c>
      <c r="F628" s="115" t="s">
        <v>389</v>
      </c>
      <c r="G628" s="115" t="s">
        <v>199</v>
      </c>
      <c r="H628" s="88"/>
      <c r="I628" s="88"/>
      <c r="J628" s="113" t="e">
        <f t="shared" si="349"/>
        <v>#DIV/0!</v>
      </c>
      <c r="K628" s="113">
        <f t="shared" si="350"/>
        <v>0</v>
      </c>
    </row>
    <row r="629" spans="1:11" ht="94.5" hidden="1">
      <c r="A629" s="76" t="s">
        <v>555</v>
      </c>
      <c r="B629" s="89"/>
      <c r="C629" s="90">
        <v>872</v>
      </c>
      <c r="D629" s="115" t="s">
        <v>62</v>
      </c>
      <c r="E629" s="115" t="s">
        <v>217</v>
      </c>
      <c r="F629" s="115" t="s">
        <v>556</v>
      </c>
      <c r="G629" s="115"/>
      <c r="H629" s="88">
        <f t="shared" ref="H629" si="376">SUM(H630:H631)</f>
        <v>0</v>
      </c>
      <c r="I629" s="88">
        <f t="shared" ref="I629" si="377">SUM(I630:I631)</f>
        <v>0</v>
      </c>
      <c r="J629" s="113" t="e">
        <f t="shared" si="349"/>
        <v>#DIV/0!</v>
      </c>
      <c r="K629" s="113">
        <f t="shared" si="350"/>
        <v>0</v>
      </c>
    </row>
    <row r="630" spans="1:11" hidden="1">
      <c r="A630" s="76" t="s">
        <v>135</v>
      </c>
      <c r="B630" s="89"/>
      <c r="C630" s="90">
        <v>872</v>
      </c>
      <c r="D630" s="115" t="s">
        <v>62</v>
      </c>
      <c r="E630" s="115" t="s">
        <v>217</v>
      </c>
      <c r="F630" s="115" t="s">
        <v>556</v>
      </c>
      <c r="G630" s="115" t="s">
        <v>438</v>
      </c>
      <c r="H630" s="88"/>
      <c r="I630" s="88"/>
      <c r="J630" s="113" t="e">
        <f t="shared" si="349"/>
        <v>#DIV/0!</v>
      </c>
      <c r="K630" s="113">
        <f t="shared" si="350"/>
        <v>0</v>
      </c>
    </row>
    <row r="631" spans="1:11" hidden="1">
      <c r="A631" s="76" t="s">
        <v>321</v>
      </c>
      <c r="B631" s="89"/>
      <c r="C631" s="90">
        <v>872</v>
      </c>
      <c r="D631" s="115" t="s">
        <v>62</v>
      </c>
      <c r="E631" s="115" t="s">
        <v>217</v>
      </c>
      <c r="F631" s="115" t="s">
        <v>556</v>
      </c>
      <c r="G631" s="115" t="s">
        <v>199</v>
      </c>
      <c r="H631" s="88"/>
      <c r="I631" s="88"/>
      <c r="J631" s="113" t="e">
        <f t="shared" si="349"/>
        <v>#DIV/0!</v>
      </c>
      <c r="K631" s="113">
        <f t="shared" si="350"/>
        <v>0</v>
      </c>
    </row>
    <row r="632" spans="1:11" hidden="1">
      <c r="A632" s="76" t="s">
        <v>72</v>
      </c>
      <c r="B632" s="89"/>
      <c r="C632" s="90">
        <v>872</v>
      </c>
      <c r="D632" s="91" t="s">
        <v>213</v>
      </c>
      <c r="E632" s="91" t="s">
        <v>220</v>
      </c>
      <c r="F632" s="92"/>
      <c r="G632" s="92"/>
      <c r="H632" s="88">
        <f t="shared" ref="H632:I632" si="378">SUM(H633)</f>
        <v>0</v>
      </c>
      <c r="I632" s="88">
        <f t="shared" si="378"/>
        <v>0</v>
      </c>
      <c r="J632" s="113" t="e">
        <f t="shared" si="349"/>
        <v>#DIV/0!</v>
      </c>
      <c r="K632" s="113">
        <f t="shared" si="350"/>
        <v>0</v>
      </c>
    </row>
    <row r="633" spans="1:11" ht="157.5" hidden="1">
      <c r="A633" s="76" t="s">
        <v>689</v>
      </c>
      <c r="B633" s="117"/>
      <c r="C633" s="90">
        <v>872</v>
      </c>
      <c r="D633" s="91" t="s">
        <v>213</v>
      </c>
      <c r="E633" s="91" t="s">
        <v>220</v>
      </c>
      <c r="F633" s="92" t="s">
        <v>368</v>
      </c>
      <c r="G633" s="92"/>
      <c r="H633" s="88">
        <f t="shared" ref="H633:I633" si="379">SUM(H634)</f>
        <v>0</v>
      </c>
      <c r="I633" s="88">
        <f t="shared" si="379"/>
        <v>0</v>
      </c>
      <c r="J633" s="113" t="e">
        <f t="shared" si="349"/>
        <v>#DIV/0!</v>
      </c>
      <c r="K633" s="113">
        <f t="shared" si="350"/>
        <v>0</v>
      </c>
    </row>
    <row r="634" spans="1:11" hidden="1">
      <c r="A634" s="76" t="s">
        <v>439</v>
      </c>
      <c r="B634" s="89"/>
      <c r="C634" s="90">
        <v>872</v>
      </c>
      <c r="D634" s="91" t="s">
        <v>213</v>
      </c>
      <c r="E634" s="91" t="s">
        <v>220</v>
      </c>
      <c r="F634" s="92" t="s">
        <v>368</v>
      </c>
      <c r="G634" s="92" t="s">
        <v>344</v>
      </c>
      <c r="H634" s="88"/>
      <c r="I634" s="88"/>
      <c r="J634" s="113" t="e">
        <f t="shared" si="349"/>
        <v>#DIV/0!</v>
      </c>
      <c r="K634" s="113">
        <f t="shared" si="350"/>
        <v>0</v>
      </c>
    </row>
    <row r="635" spans="1:11" hidden="1">
      <c r="A635" s="76" t="s">
        <v>29</v>
      </c>
      <c r="B635" s="89"/>
      <c r="C635" s="90">
        <v>872</v>
      </c>
      <c r="D635" s="91" t="s">
        <v>214</v>
      </c>
      <c r="E635" s="91"/>
      <c r="F635" s="92"/>
      <c r="G635" s="92"/>
      <c r="H635" s="88">
        <f t="shared" ref="H635" si="380">SUM(H636+H673)</f>
        <v>0</v>
      </c>
      <c r="I635" s="88">
        <f t="shared" ref="I635" si="381">SUM(I636+I673)</f>
        <v>0</v>
      </c>
      <c r="J635" s="113" t="e">
        <f t="shared" si="349"/>
        <v>#DIV/0!</v>
      </c>
      <c r="K635" s="113">
        <f t="shared" si="350"/>
        <v>0</v>
      </c>
    </row>
    <row r="636" spans="1:11" hidden="1">
      <c r="A636" s="76" t="s">
        <v>73</v>
      </c>
      <c r="B636" s="89"/>
      <c r="C636" s="90">
        <v>872</v>
      </c>
      <c r="D636" s="91" t="s">
        <v>214</v>
      </c>
      <c r="E636" s="91" t="s">
        <v>211</v>
      </c>
      <c r="F636" s="92"/>
      <c r="G636" s="92"/>
      <c r="H636" s="88">
        <f t="shared" ref="H636" si="382">SUM(H663+H637+H640+H644+H657+H661+H646+H648+H650+H653+H655+H665+H642+H669+H667+H659+H671)</f>
        <v>0</v>
      </c>
      <c r="I636" s="88">
        <f t="shared" ref="I636" si="383">SUM(I663+I637+I640+I644+I657+I661+I646+I648+I650+I653+I655+I665+I642+I669+I667+I659+I671)</f>
        <v>0</v>
      </c>
      <c r="J636" s="113" t="e">
        <f t="shared" si="349"/>
        <v>#DIV/0!</v>
      </c>
      <c r="K636" s="113">
        <f t="shared" si="350"/>
        <v>0</v>
      </c>
    </row>
    <row r="637" spans="1:11" ht="157.5" hidden="1">
      <c r="A637" s="74" t="s">
        <v>708</v>
      </c>
      <c r="B637" s="89"/>
      <c r="C637" s="90">
        <v>872</v>
      </c>
      <c r="D637" s="91" t="s">
        <v>214</v>
      </c>
      <c r="E637" s="91" t="s">
        <v>211</v>
      </c>
      <c r="F637" s="92" t="s">
        <v>191</v>
      </c>
      <c r="G637" s="92"/>
      <c r="H637" s="88">
        <f t="shared" ref="H637" si="384">SUM(H638+H639)</f>
        <v>0</v>
      </c>
      <c r="I637" s="88">
        <f t="shared" ref="I637" si="385">SUM(I638+I639)</f>
        <v>0</v>
      </c>
      <c r="J637" s="113" t="e">
        <f t="shared" si="349"/>
        <v>#DIV/0!</v>
      </c>
      <c r="K637" s="113">
        <f t="shared" si="350"/>
        <v>0</v>
      </c>
    </row>
    <row r="638" spans="1:11" hidden="1">
      <c r="A638" s="76" t="s">
        <v>135</v>
      </c>
      <c r="B638" s="89"/>
      <c r="C638" s="90">
        <v>872</v>
      </c>
      <c r="D638" s="91" t="s">
        <v>214</v>
      </c>
      <c r="E638" s="91" t="s">
        <v>211</v>
      </c>
      <c r="F638" s="92" t="s">
        <v>191</v>
      </c>
      <c r="G638" s="92" t="s">
        <v>438</v>
      </c>
      <c r="H638" s="88">
        <v>0</v>
      </c>
      <c r="I638" s="88">
        <v>0</v>
      </c>
      <c r="J638" s="113" t="e">
        <f t="shared" si="349"/>
        <v>#DIV/0!</v>
      </c>
      <c r="K638" s="113">
        <f t="shared" si="350"/>
        <v>0</v>
      </c>
    </row>
    <row r="639" spans="1:11" hidden="1">
      <c r="A639" s="76" t="s">
        <v>321</v>
      </c>
      <c r="B639" s="89"/>
      <c r="C639" s="90">
        <v>872</v>
      </c>
      <c r="D639" s="91" t="s">
        <v>214</v>
      </c>
      <c r="E639" s="91" t="s">
        <v>211</v>
      </c>
      <c r="F639" s="92" t="s">
        <v>191</v>
      </c>
      <c r="G639" s="92" t="s">
        <v>199</v>
      </c>
      <c r="H639" s="88"/>
      <c r="I639" s="88"/>
      <c r="J639" s="113" t="e">
        <f t="shared" si="349"/>
        <v>#DIV/0!</v>
      </c>
      <c r="K639" s="113">
        <f t="shared" si="350"/>
        <v>0</v>
      </c>
    </row>
    <row r="640" spans="1:11" ht="78.75" hidden="1">
      <c r="A640" s="76" t="s">
        <v>716</v>
      </c>
      <c r="B640" s="89"/>
      <c r="C640" s="90">
        <v>872</v>
      </c>
      <c r="D640" s="91" t="s">
        <v>214</v>
      </c>
      <c r="E640" s="91" t="s">
        <v>211</v>
      </c>
      <c r="F640" s="92" t="s">
        <v>369</v>
      </c>
      <c r="G640" s="92"/>
      <c r="H640" s="88">
        <f t="shared" ref="H640:I640" si="386">SUM(H641)</f>
        <v>0</v>
      </c>
      <c r="I640" s="88">
        <f t="shared" si="386"/>
        <v>0</v>
      </c>
      <c r="J640" s="113" t="e">
        <f t="shared" si="349"/>
        <v>#DIV/0!</v>
      </c>
      <c r="K640" s="113">
        <f t="shared" si="350"/>
        <v>0</v>
      </c>
    </row>
    <row r="641" spans="1:11" hidden="1">
      <c r="A641" s="75" t="s">
        <v>439</v>
      </c>
      <c r="B641" s="89"/>
      <c r="C641" s="90">
        <v>872</v>
      </c>
      <c r="D641" s="91" t="s">
        <v>214</v>
      </c>
      <c r="E641" s="91" t="s">
        <v>211</v>
      </c>
      <c r="F641" s="92" t="s">
        <v>369</v>
      </c>
      <c r="G641" s="92" t="s">
        <v>344</v>
      </c>
      <c r="H641" s="88"/>
      <c r="I641" s="88"/>
      <c r="J641" s="113" t="e">
        <f t="shared" si="349"/>
        <v>#DIV/0!</v>
      </c>
      <c r="K641" s="113">
        <f t="shared" si="350"/>
        <v>0</v>
      </c>
    </row>
    <row r="642" spans="1:11" ht="31.5" hidden="1">
      <c r="A642" s="76" t="s">
        <v>532</v>
      </c>
      <c r="B642" s="93"/>
      <c r="C642" s="90">
        <v>872</v>
      </c>
      <c r="D642" s="115" t="s">
        <v>214</v>
      </c>
      <c r="E642" s="115" t="s">
        <v>211</v>
      </c>
      <c r="F642" s="115" t="s">
        <v>533</v>
      </c>
      <c r="G642" s="115"/>
      <c r="H642" s="88">
        <f t="shared" ref="H642:I642" si="387">SUM(H643)</f>
        <v>0</v>
      </c>
      <c r="I642" s="88">
        <f t="shared" si="387"/>
        <v>0</v>
      </c>
      <c r="J642" s="113" t="e">
        <f t="shared" si="349"/>
        <v>#DIV/0!</v>
      </c>
      <c r="K642" s="113">
        <f t="shared" si="350"/>
        <v>0</v>
      </c>
    </row>
    <row r="643" spans="1:11" hidden="1">
      <c r="A643" s="76" t="s">
        <v>439</v>
      </c>
      <c r="B643" s="93"/>
      <c r="C643" s="90">
        <v>872</v>
      </c>
      <c r="D643" s="115" t="s">
        <v>214</v>
      </c>
      <c r="E643" s="115" t="s">
        <v>211</v>
      </c>
      <c r="F643" s="115" t="s">
        <v>533</v>
      </c>
      <c r="G643" s="115" t="s">
        <v>344</v>
      </c>
      <c r="H643" s="88"/>
      <c r="I643" s="88"/>
      <c r="J643" s="113" t="e">
        <f t="shared" si="349"/>
        <v>#DIV/0!</v>
      </c>
      <c r="K643" s="113">
        <f t="shared" si="350"/>
        <v>0</v>
      </c>
    </row>
    <row r="644" spans="1:11" ht="189" hidden="1">
      <c r="A644" s="75" t="s">
        <v>763</v>
      </c>
      <c r="B644" s="89"/>
      <c r="C644" s="90">
        <v>872</v>
      </c>
      <c r="D644" s="91" t="s">
        <v>214</v>
      </c>
      <c r="E644" s="91" t="s">
        <v>211</v>
      </c>
      <c r="F644" s="92" t="s">
        <v>490</v>
      </c>
      <c r="G644" s="92"/>
      <c r="H644" s="88">
        <f t="shared" ref="H644:I644" si="388">SUM(H645)</f>
        <v>0</v>
      </c>
      <c r="I644" s="88">
        <f t="shared" si="388"/>
        <v>0</v>
      </c>
      <c r="J644" s="113" t="e">
        <f t="shared" si="349"/>
        <v>#DIV/0!</v>
      </c>
      <c r="K644" s="113">
        <f t="shared" si="350"/>
        <v>0</v>
      </c>
    </row>
    <row r="645" spans="1:11" hidden="1">
      <c r="A645" s="76" t="s">
        <v>321</v>
      </c>
      <c r="B645" s="89"/>
      <c r="C645" s="90">
        <v>872</v>
      </c>
      <c r="D645" s="91" t="s">
        <v>214</v>
      </c>
      <c r="E645" s="91" t="s">
        <v>211</v>
      </c>
      <c r="F645" s="92" t="s">
        <v>490</v>
      </c>
      <c r="G645" s="92" t="s">
        <v>199</v>
      </c>
      <c r="H645" s="88"/>
      <c r="I645" s="88"/>
      <c r="J645" s="113" t="e">
        <f t="shared" si="349"/>
        <v>#DIV/0!</v>
      </c>
      <c r="K645" s="113">
        <f t="shared" si="350"/>
        <v>0</v>
      </c>
    </row>
    <row r="646" spans="1:11" ht="204.75" hidden="1">
      <c r="A646" s="76" t="s">
        <v>699</v>
      </c>
      <c r="B646" s="89"/>
      <c r="C646" s="90">
        <v>872</v>
      </c>
      <c r="D646" s="91" t="s">
        <v>214</v>
      </c>
      <c r="E646" s="91" t="s">
        <v>211</v>
      </c>
      <c r="F646" s="92" t="s">
        <v>484</v>
      </c>
      <c r="G646" s="92"/>
      <c r="H646" s="88">
        <f t="shared" ref="H646:I646" si="389">SUM(H647)</f>
        <v>0</v>
      </c>
      <c r="I646" s="88">
        <f t="shared" si="389"/>
        <v>0</v>
      </c>
      <c r="J646" s="113" t="e">
        <f t="shared" si="349"/>
        <v>#DIV/0!</v>
      </c>
      <c r="K646" s="113">
        <f t="shared" si="350"/>
        <v>0</v>
      </c>
    </row>
    <row r="647" spans="1:11" hidden="1">
      <c r="A647" s="76" t="s">
        <v>321</v>
      </c>
      <c r="B647" s="89"/>
      <c r="C647" s="90">
        <v>872</v>
      </c>
      <c r="D647" s="91" t="s">
        <v>214</v>
      </c>
      <c r="E647" s="91" t="s">
        <v>211</v>
      </c>
      <c r="F647" s="92" t="s">
        <v>484</v>
      </c>
      <c r="G647" s="92" t="s">
        <v>199</v>
      </c>
      <c r="H647" s="88"/>
      <c r="I647" s="88"/>
      <c r="J647" s="113" t="e">
        <f t="shared" si="349"/>
        <v>#DIV/0!</v>
      </c>
      <c r="K647" s="113">
        <f t="shared" si="350"/>
        <v>0</v>
      </c>
    </row>
    <row r="648" spans="1:11" ht="204.75" hidden="1">
      <c r="A648" s="76" t="s">
        <v>764</v>
      </c>
      <c r="B648" s="89"/>
      <c r="C648" s="90">
        <v>872</v>
      </c>
      <c r="D648" s="91" t="s">
        <v>214</v>
      </c>
      <c r="E648" s="91" t="s">
        <v>211</v>
      </c>
      <c r="F648" s="92" t="s">
        <v>493</v>
      </c>
      <c r="G648" s="92"/>
      <c r="H648" s="88">
        <f t="shared" ref="H648:I648" si="390">SUM(H649)</f>
        <v>0</v>
      </c>
      <c r="I648" s="88">
        <f t="shared" si="390"/>
        <v>0</v>
      </c>
      <c r="J648" s="113" t="e">
        <f t="shared" si="349"/>
        <v>#DIV/0!</v>
      </c>
      <c r="K648" s="113">
        <f t="shared" si="350"/>
        <v>0</v>
      </c>
    </row>
    <row r="649" spans="1:11" hidden="1">
      <c r="A649" s="76" t="s">
        <v>321</v>
      </c>
      <c r="B649" s="89"/>
      <c r="C649" s="90">
        <v>872</v>
      </c>
      <c r="D649" s="91" t="s">
        <v>214</v>
      </c>
      <c r="E649" s="91" t="s">
        <v>211</v>
      </c>
      <c r="F649" s="92" t="s">
        <v>493</v>
      </c>
      <c r="G649" s="92" t="s">
        <v>199</v>
      </c>
      <c r="H649" s="88"/>
      <c r="I649" s="88"/>
      <c r="J649" s="113" t="e">
        <f t="shared" si="349"/>
        <v>#DIV/0!</v>
      </c>
      <c r="K649" s="113">
        <f t="shared" si="350"/>
        <v>0</v>
      </c>
    </row>
    <row r="650" spans="1:11" ht="189" hidden="1">
      <c r="A650" s="76" t="s">
        <v>703</v>
      </c>
      <c r="B650" s="89"/>
      <c r="C650" s="90">
        <v>872</v>
      </c>
      <c r="D650" s="91" t="s">
        <v>214</v>
      </c>
      <c r="E650" s="91" t="s">
        <v>211</v>
      </c>
      <c r="F650" s="92" t="s">
        <v>486</v>
      </c>
      <c r="G650" s="92"/>
      <c r="H650" s="88">
        <f t="shared" ref="H650" si="391">SUM(H651+H652)</f>
        <v>0</v>
      </c>
      <c r="I650" s="88">
        <f t="shared" ref="I650" si="392">SUM(I651+I652)</f>
        <v>0</v>
      </c>
      <c r="J650" s="113" t="e">
        <f t="shared" si="349"/>
        <v>#DIV/0!</v>
      </c>
      <c r="K650" s="113">
        <f t="shared" si="350"/>
        <v>0</v>
      </c>
    </row>
    <row r="651" spans="1:11" hidden="1">
      <c r="A651" s="76" t="s">
        <v>321</v>
      </c>
      <c r="B651" s="89"/>
      <c r="C651" s="90">
        <v>872</v>
      </c>
      <c r="D651" s="91" t="s">
        <v>214</v>
      </c>
      <c r="E651" s="91" t="s">
        <v>211</v>
      </c>
      <c r="F651" s="92" t="s">
        <v>486</v>
      </c>
      <c r="G651" s="92" t="s">
        <v>199</v>
      </c>
      <c r="H651" s="88"/>
      <c r="I651" s="88"/>
      <c r="J651" s="113" t="e">
        <f t="shared" si="349"/>
        <v>#DIV/0!</v>
      </c>
      <c r="K651" s="113">
        <f t="shared" si="350"/>
        <v>0</v>
      </c>
    </row>
    <row r="652" spans="1:11" hidden="1">
      <c r="A652" s="76" t="s">
        <v>439</v>
      </c>
      <c r="B652" s="89"/>
      <c r="C652" s="90">
        <v>872</v>
      </c>
      <c r="D652" s="91" t="s">
        <v>214</v>
      </c>
      <c r="E652" s="91" t="s">
        <v>211</v>
      </c>
      <c r="F652" s="92" t="s">
        <v>486</v>
      </c>
      <c r="G652" s="92" t="s">
        <v>344</v>
      </c>
      <c r="H652" s="88"/>
      <c r="I652" s="88"/>
      <c r="J652" s="113" t="e">
        <f t="shared" si="349"/>
        <v>#DIV/0!</v>
      </c>
      <c r="K652" s="113">
        <f t="shared" si="350"/>
        <v>0</v>
      </c>
    </row>
    <row r="653" spans="1:11" ht="189" hidden="1">
      <c r="A653" s="76" t="s">
        <v>765</v>
      </c>
      <c r="B653" s="89"/>
      <c r="C653" s="90">
        <v>872</v>
      </c>
      <c r="D653" s="91" t="s">
        <v>214</v>
      </c>
      <c r="E653" s="91" t="s">
        <v>211</v>
      </c>
      <c r="F653" s="92" t="s">
        <v>513</v>
      </c>
      <c r="G653" s="92"/>
      <c r="H653" s="88">
        <f t="shared" ref="H653:I655" si="393">SUM(H654)</f>
        <v>0</v>
      </c>
      <c r="I653" s="88">
        <f t="shared" si="393"/>
        <v>0</v>
      </c>
      <c r="J653" s="113" t="e">
        <f t="shared" si="349"/>
        <v>#DIV/0!</v>
      </c>
      <c r="K653" s="113">
        <f t="shared" si="350"/>
        <v>0</v>
      </c>
    </row>
    <row r="654" spans="1:11" hidden="1">
      <c r="A654" s="76" t="s">
        <v>321</v>
      </c>
      <c r="B654" s="89"/>
      <c r="C654" s="90">
        <v>872</v>
      </c>
      <c r="D654" s="91" t="s">
        <v>214</v>
      </c>
      <c r="E654" s="91" t="s">
        <v>211</v>
      </c>
      <c r="F654" s="92" t="s">
        <v>513</v>
      </c>
      <c r="G654" s="92" t="s">
        <v>199</v>
      </c>
      <c r="H654" s="88"/>
      <c r="I654" s="88"/>
      <c r="J654" s="113" t="e">
        <f t="shared" si="349"/>
        <v>#DIV/0!</v>
      </c>
      <c r="K654" s="113">
        <f t="shared" si="350"/>
        <v>0</v>
      </c>
    </row>
    <row r="655" spans="1:11" ht="204.75" hidden="1">
      <c r="A655" s="76" t="s">
        <v>701</v>
      </c>
      <c r="B655" s="89"/>
      <c r="C655" s="90">
        <v>872</v>
      </c>
      <c r="D655" s="91" t="s">
        <v>214</v>
      </c>
      <c r="E655" s="91" t="s">
        <v>211</v>
      </c>
      <c r="F655" s="92" t="s">
        <v>514</v>
      </c>
      <c r="G655" s="92"/>
      <c r="H655" s="88">
        <f t="shared" si="393"/>
        <v>0</v>
      </c>
      <c r="I655" s="88">
        <f t="shared" si="393"/>
        <v>0</v>
      </c>
      <c r="J655" s="113" t="e">
        <f t="shared" si="349"/>
        <v>#DIV/0!</v>
      </c>
      <c r="K655" s="113">
        <f t="shared" si="350"/>
        <v>0</v>
      </c>
    </row>
    <row r="656" spans="1:11" hidden="1">
      <c r="A656" s="76" t="s">
        <v>321</v>
      </c>
      <c r="B656" s="89"/>
      <c r="C656" s="90">
        <v>872</v>
      </c>
      <c r="D656" s="91" t="s">
        <v>214</v>
      </c>
      <c r="E656" s="91" t="s">
        <v>211</v>
      </c>
      <c r="F656" s="92" t="s">
        <v>514</v>
      </c>
      <c r="G656" s="92" t="s">
        <v>199</v>
      </c>
      <c r="H656" s="88"/>
      <c r="I656" s="88"/>
      <c r="J656" s="113" t="e">
        <f t="shared" si="349"/>
        <v>#DIV/0!</v>
      </c>
      <c r="K656" s="113">
        <f t="shared" si="350"/>
        <v>0</v>
      </c>
    </row>
    <row r="657" spans="1:194" ht="189" hidden="1">
      <c r="A657" s="75" t="s">
        <v>711</v>
      </c>
      <c r="B657" s="89"/>
      <c r="C657" s="90">
        <v>872</v>
      </c>
      <c r="D657" s="91" t="s">
        <v>214</v>
      </c>
      <c r="E657" s="91" t="s">
        <v>211</v>
      </c>
      <c r="F657" s="92" t="s">
        <v>491</v>
      </c>
      <c r="G657" s="92"/>
      <c r="H657" s="88">
        <f t="shared" ref="H657:I659" si="394">SUM(H658)</f>
        <v>0</v>
      </c>
      <c r="I657" s="88">
        <f t="shared" si="394"/>
        <v>0</v>
      </c>
      <c r="J657" s="113" t="e">
        <f t="shared" ref="J657:J720" si="395">SUM(I657/H657*100)</f>
        <v>#DIV/0!</v>
      </c>
      <c r="K657" s="113">
        <f t="shared" ref="K657:K720" si="396">SUM(I657-H657)</f>
        <v>0</v>
      </c>
    </row>
    <row r="658" spans="1:194" hidden="1">
      <c r="A658" s="76" t="s">
        <v>321</v>
      </c>
      <c r="B658" s="89"/>
      <c r="C658" s="90">
        <v>872</v>
      </c>
      <c r="D658" s="91" t="s">
        <v>214</v>
      </c>
      <c r="E658" s="91" t="s">
        <v>211</v>
      </c>
      <c r="F658" s="92" t="s">
        <v>491</v>
      </c>
      <c r="G658" s="92" t="s">
        <v>199</v>
      </c>
      <c r="H658" s="88"/>
      <c r="I658" s="88"/>
      <c r="J658" s="113" t="e">
        <f t="shared" si="395"/>
        <v>#DIV/0!</v>
      </c>
      <c r="K658" s="113">
        <f t="shared" si="396"/>
        <v>0</v>
      </c>
    </row>
    <row r="659" spans="1:194" ht="63" hidden="1">
      <c r="A659" s="75" t="s">
        <v>599</v>
      </c>
      <c r="B659" s="89"/>
      <c r="C659" s="90">
        <v>872</v>
      </c>
      <c r="D659" s="91" t="s">
        <v>214</v>
      </c>
      <c r="E659" s="91" t="s">
        <v>211</v>
      </c>
      <c r="F659" s="92" t="s">
        <v>600</v>
      </c>
      <c r="G659" s="92"/>
      <c r="H659" s="88">
        <f t="shared" si="394"/>
        <v>0</v>
      </c>
      <c r="I659" s="88">
        <f t="shared" si="394"/>
        <v>0</v>
      </c>
      <c r="J659" s="113" t="e">
        <f t="shared" si="395"/>
        <v>#DIV/0!</v>
      </c>
      <c r="K659" s="113">
        <f t="shared" si="396"/>
        <v>0</v>
      </c>
    </row>
    <row r="660" spans="1:194" hidden="1">
      <c r="A660" s="76" t="s">
        <v>321</v>
      </c>
      <c r="B660" s="89"/>
      <c r="C660" s="90">
        <v>872</v>
      </c>
      <c r="D660" s="91" t="s">
        <v>214</v>
      </c>
      <c r="E660" s="91" t="s">
        <v>211</v>
      </c>
      <c r="F660" s="92" t="s">
        <v>600</v>
      </c>
      <c r="G660" s="92" t="s">
        <v>199</v>
      </c>
      <c r="H660" s="88"/>
      <c r="I660" s="88"/>
      <c r="J660" s="113" t="e">
        <f t="shared" si="395"/>
        <v>#DIV/0!</v>
      </c>
      <c r="K660" s="113">
        <f t="shared" si="396"/>
        <v>0</v>
      </c>
    </row>
    <row r="661" spans="1:194" ht="189" hidden="1">
      <c r="A661" s="75" t="s">
        <v>766</v>
      </c>
      <c r="B661" s="89"/>
      <c r="C661" s="90">
        <v>872</v>
      </c>
      <c r="D661" s="91" t="s">
        <v>214</v>
      </c>
      <c r="E661" s="91" t="s">
        <v>211</v>
      </c>
      <c r="F661" s="92" t="s">
        <v>492</v>
      </c>
      <c r="G661" s="92"/>
      <c r="H661" s="88">
        <f t="shared" ref="H661:I661" si="397">SUM(H662)</f>
        <v>0</v>
      </c>
      <c r="I661" s="88">
        <f t="shared" si="397"/>
        <v>0</v>
      </c>
      <c r="J661" s="113" t="e">
        <f t="shared" si="395"/>
        <v>#DIV/0!</v>
      </c>
      <c r="K661" s="113">
        <f t="shared" si="396"/>
        <v>0</v>
      </c>
    </row>
    <row r="662" spans="1:194" hidden="1">
      <c r="A662" s="76" t="s">
        <v>321</v>
      </c>
      <c r="B662" s="89"/>
      <c r="C662" s="90">
        <v>872</v>
      </c>
      <c r="D662" s="91" t="s">
        <v>214</v>
      </c>
      <c r="E662" s="91" t="s">
        <v>211</v>
      </c>
      <c r="F662" s="92" t="s">
        <v>492</v>
      </c>
      <c r="G662" s="92" t="s">
        <v>199</v>
      </c>
      <c r="H662" s="88"/>
      <c r="I662" s="88"/>
      <c r="J662" s="113" t="e">
        <f t="shared" si="395"/>
        <v>#DIV/0!</v>
      </c>
      <c r="K662" s="113">
        <f t="shared" si="396"/>
        <v>0</v>
      </c>
    </row>
    <row r="663" spans="1:194" ht="173.25" hidden="1">
      <c r="A663" s="74" t="s">
        <v>767</v>
      </c>
      <c r="B663" s="89"/>
      <c r="C663" s="90">
        <v>872</v>
      </c>
      <c r="D663" s="91" t="s">
        <v>214</v>
      </c>
      <c r="E663" s="91" t="s">
        <v>211</v>
      </c>
      <c r="F663" s="92" t="s">
        <v>449</v>
      </c>
      <c r="G663" s="92"/>
      <c r="H663" s="88">
        <f t="shared" ref="H663:I663" si="398">SUM(H664)</f>
        <v>0</v>
      </c>
      <c r="I663" s="88">
        <f t="shared" si="398"/>
        <v>0</v>
      </c>
      <c r="J663" s="113" t="e">
        <f t="shared" si="395"/>
        <v>#DIV/0!</v>
      </c>
      <c r="K663" s="113">
        <f t="shared" si="396"/>
        <v>0</v>
      </c>
    </row>
    <row r="664" spans="1:194" hidden="1">
      <c r="A664" s="76" t="s">
        <v>321</v>
      </c>
      <c r="B664" s="89"/>
      <c r="C664" s="90">
        <v>872</v>
      </c>
      <c r="D664" s="91" t="s">
        <v>214</v>
      </c>
      <c r="E664" s="91" t="s">
        <v>211</v>
      </c>
      <c r="F664" s="92" t="s">
        <v>449</v>
      </c>
      <c r="G664" s="92" t="s">
        <v>199</v>
      </c>
      <c r="H664" s="88"/>
      <c r="I664" s="88"/>
      <c r="J664" s="113" t="e">
        <f t="shared" si="395"/>
        <v>#DIV/0!</v>
      </c>
      <c r="K664" s="113">
        <f t="shared" si="396"/>
        <v>0</v>
      </c>
    </row>
    <row r="665" spans="1:194" ht="220.5" hidden="1">
      <c r="A665" s="76" t="s">
        <v>768</v>
      </c>
      <c r="B665" s="89"/>
      <c r="C665" s="90">
        <v>872</v>
      </c>
      <c r="D665" s="91" t="s">
        <v>214</v>
      </c>
      <c r="E665" s="91" t="s">
        <v>211</v>
      </c>
      <c r="F665" s="92" t="s">
        <v>374</v>
      </c>
      <c r="G665" s="92"/>
      <c r="H665" s="88">
        <f t="shared" ref="H665:I665" si="399">SUM(H666)</f>
        <v>0</v>
      </c>
      <c r="I665" s="88">
        <f t="shared" si="399"/>
        <v>0</v>
      </c>
      <c r="J665" s="113" t="e">
        <f t="shared" si="395"/>
        <v>#DIV/0!</v>
      </c>
      <c r="K665" s="113">
        <f t="shared" si="396"/>
        <v>0</v>
      </c>
    </row>
    <row r="666" spans="1:194" hidden="1">
      <c r="A666" s="76" t="s">
        <v>439</v>
      </c>
      <c r="B666" s="89"/>
      <c r="C666" s="90">
        <v>872</v>
      </c>
      <c r="D666" s="91" t="s">
        <v>214</v>
      </c>
      <c r="E666" s="91" t="s">
        <v>211</v>
      </c>
      <c r="F666" s="92" t="s">
        <v>374</v>
      </c>
      <c r="G666" s="92" t="s">
        <v>344</v>
      </c>
      <c r="H666" s="88"/>
      <c r="I666" s="88"/>
      <c r="J666" s="113" t="e">
        <f t="shared" si="395"/>
        <v>#DIV/0!</v>
      </c>
      <c r="K666" s="113">
        <f t="shared" si="396"/>
        <v>0</v>
      </c>
    </row>
    <row r="667" spans="1:194" s="143" customFormat="1" ht="189" hidden="1">
      <c r="A667" s="76" t="s">
        <v>710</v>
      </c>
      <c r="B667" s="89"/>
      <c r="C667" s="90">
        <v>872</v>
      </c>
      <c r="D667" s="91" t="s">
        <v>214</v>
      </c>
      <c r="E667" s="91" t="s">
        <v>211</v>
      </c>
      <c r="F667" s="92" t="s">
        <v>544</v>
      </c>
      <c r="G667" s="92"/>
      <c r="H667" s="88">
        <f t="shared" ref="H667:I671" si="400">SUM(H668)</f>
        <v>0</v>
      </c>
      <c r="I667" s="88">
        <f t="shared" si="400"/>
        <v>0</v>
      </c>
      <c r="J667" s="113" t="e">
        <f t="shared" si="395"/>
        <v>#DIV/0!</v>
      </c>
      <c r="K667" s="113">
        <f t="shared" si="396"/>
        <v>0</v>
      </c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</row>
    <row r="668" spans="1:194" s="143" customFormat="1" hidden="1">
      <c r="A668" s="75" t="s">
        <v>439</v>
      </c>
      <c r="B668" s="89"/>
      <c r="C668" s="90">
        <v>872</v>
      </c>
      <c r="D668" s="91" t="s">
        <v>214</v>
      </c>
      <c r="E668" s="91" t="s">
        <v>211</v>
      </c>
      <c r="F668" s="92" t="s">
        <v>544</v>
      </c>
      <c r="G668" s="92" t="s">
        <v>344</v>
      </c>
      <c r="H668" s="88"/>
      <c r="I668" s="88"/>
      <c r="J668" s="113" t="e">
        <f t="shared" si="395"/>
        <v>#DIV/0!</v>
      </c>
      <c r="K668" s="113">
        <f t="shared" si="396"/>
        <v>0</v>
      </c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</row>
    <row r="669" spans="1:194" s="143" customFormat="1" ht="31.5" hidden="1">
      <c r="A669" s="76" t="s">
        <v>543</v>
      </c>
      <c r="B669" s="89"/>
      <c r="C669" s="90">
        <v>872</v>
      </c>
      <c r="D669" s="91" t="s">
        <v>214</v>
      </c>
      <c r="E669" s="91" t="s">
        <v>211</v>
      </c>
      <c r="F669" s="92" t="s">
        <v>542</v>
      </c>
      <c r="G669" s="92"/>
      <c r="H669" s="88">
        <f t="shared" si="400"/>
        <v>0</v>
      </c>
      <c r="I669" s="88">
        <f t="shared" si="400"/>
        <v>0</v>
      </c>
      <c r="J669" s="113" t="e">
        <f t="shared" si="395"/>
        <v>#DIV/0!</v>
      </c>
      <c r="K669" s="113">
        <f t="shared" si="396"/>
        <v>0</v>
      </c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</row>
    <row r="670" spans="1:194" s="143" customFormat="1" hidden="1">
      <c r="A670" s="75" t="s">
        <v>439</v>
      </c>
      <c r="B670" s="89"/>
      <c r="C670" s="90">
        <v>872</v>
      </c>
      <c r="D670" s="91" t="s">
        <v>214</v>
      </c>
      <c r="E670" s="91" t="s">
        <v>211</v>
      </c>
      <c r="F670" s="92" t="s">
        <v>542</v>
      </c>
      <c r="G670" s="92" t="s">
        <v>344</v>
      </c>
      <c r="H670" s="88"/>
      <c r="I670" s="88"/>
      <c r="J670" s="113" t="e">
        <f t="shared" si="395"/>
        <v>#DIV/0!</v>
      </c>
      <c r="K670" s="113">
        <f t="shared" si="396"/>
        <v>0</v>
      </c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</row>
    <row r="671" spans="1:194" s="143" customFormat="1" ht="31.5" hidden="1">
      <c r="A671" s="75" t="s">
        <v>605</v>
      </c>
      <c r="B671" s="89"/>
      <c r="C671" s="90">
        <v>872</v>
      </c>
      <c r="D671" s="91" t="s">
        <v>214</v>
      </c>
      <c r="E671" s="91" t="s">
        <v>211</v>
      </c>
      <c r="F671" s="92" t="s">
        <v>606</v>
      </c>
      <c r="G671" s="92"/>
      <c r="H671" s="88">
        <f t="shared" si="400"/>
        <v>0</v>
      </c>
      <c r="I671" s="88">
        <f t="shared" si="400"/>
        <v>0</v>
      </c>
      <c r="J671" s="113" t="e">
        <f t="shared" si="395"/>
        <v>#DIV/0!</v>
      </c>
      <c r="K671" s="113">
        <f t="shared" si="396"/>
        <v>0</v>
      </c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</row>
    <row r="672" spans="1:194" s="143" customFormat="1" hidden="1">
      <c r="A672" s="76" t="s">
        <v>321</v>
      </c>
      <c r="B672" s="89"/>
      <c r="C672" s="90">
        <v>872</v>
      </c>
      <c r="D672" s="91" t="s">
        <v>214</v>
      </c>
      <c r="E672" s="91" t="s">
        <v>211</v>
      </c>
      <c r="F672" s="92" t="s">
        <v>606</v>
      </c>
      <c r="G672" s="92" t="s">
        <v>199</v>
      </c>
      <c r="H672" s="88"/>
      <c r="I672" s="88"/>
      <c r="J672" s="113" t="e">
        <f t="shared" si="395"/>
        <v>#DIV/0!</v>
      </c>
      <c r="K672" s="113">
        <f t="shared" si="396"/>
        <v>0</v>
      </c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</row>
    <row r="673" spans="1:11" hidden="1">
      <c r="A673" s="76" t="s">
        <v>376</v>
      </c>
      <c r="B673" s="89"/>
      <c r="C673" s="90">
        <v>872</v>
      </c>
      <c r="D673" s="91" t="s">
        <v>214</v>
      </c>
      <c r="E673" s="91" t="s">
        <v>212</v>
      </c>
      <c r="F673" s="144"/>
      <c r="G673" s="144"/>
      <c r="H673" s="88">
        <f t="shared" ref="H673" si="401">SUM(H676+H680+H678+H684+H674+H682)</f>
        <v>0</v>
      </c>
      <c r="I673" s="88">
        <f t="shared" ref="I673" si="402">SUM(I676+I680+I678+I684+I674+I682)</f>
        <v>0</v>
      </c>
      <c r="J673" s="113" t="e">
        <f t="shared" si="395"/>
        <v>#DIV/0!</v>
      </c>
      <c r="K673" s="113">
        <f t="shared" si="396"/>
        <v>0</v>
      </c>
    </row>
    <row r="674" spans="1:11" ht="47.25" hidden="1">
      <c r="A674" s="76" t="s">
        <v>517</v>
      </c>
      <c r="B674" s="89"/>
      <c r="C674" s="90">
        <v>872</v>
      </c>
      <c r="D674" s="91" t="s">
        <v>214</v>
      </c>
      <c r="E674" s="91" t="s">
        <v>212</v>
      </c>
      <c r="F674" s="92" t="s">
        <v>518</v>
      </c>
      <c r="G674" s="144"/>
      <c r="H674" s="88">
        <f t="shared" ref="H674:I678" si="403">SUM(H675)</f>
        <v>0</v>
      </c>
      <c r="I674" s="88">
        <f t="shared" si="403"/>
        <v>0</v>
      </c>
      <c r="J674" s="113" t="e">
        <f t="shared" si="395"/>
        <v>#DIV/0!</v>
      </c>
      <c r="K674" s="113">
        <f t="shared" si="396"/>
        <v>0</v>
      </c>
    </row>
    <row r="675" spans="1:11" hidden="1">
      <c r="A675" s="76" t="s">
        <v>321</v>
      </c>
      <c r="B675" s="89"/>
      <c r="C675" s="90">
        <v>872</v>
      </c>
      <c r="D675" s="91" t="s">
        <v>214</v>
      </c>
      <c r="E675" s="91" t="s">
        <v>212</v>
      </c>
      <c r="F675" s="92" t="s">
        <v>518</v>
      </c>
      <c r="G675" s="92" t="s">
        <v>199</v>
      </c>
      <c r="H675" s="88"/>
      <c r="I675" s="88"/>
      <c r="J675" s="113" t="e">
        <f t="shared" si="395"/>
        <v>#DIV/0!</v>
      </c>
      <c r="K675" s="113">
        <f t="shared" si="396"/>
        <v>0</v>
      </c>
    </row>
    <row r="676" spans="1:11" ht="204.75" hidden="1">
      <c r="A676" s="76" t="s">
        <v>769</v>
      </c>
      <c r="B676" s="128"/>
      <c r="C676" s="90">
        <v>872</v>
      </c>
      <c r="D676" s="91" t="s">
        <v>214</v>
      </c>
      <c r="E676" s="91" t="s">
        <v>212</v>
      </c>
      <c r="F676" s="92" t="s">
        <v>384</v>
      </c>
      <c r="G676" s="92"/>
      <c r="H676" s="88">
        <f t="shared" si="403"/>
        <v>0</v>
      </c>
      <c r="I676" s="88">
        <f t="shared" si="403"/>
        <v>0</v>
      </c>
      <c r="J676" s="113" t="e">
        <f t="shared" si="395"/>
        <v>#DIV/0!</v>
      </c>
      <c r="K676" s="113">
        <f t="shared" si="396"/>
        <v>0</v>
      </c>
    </row>
    <row r="677" spans="1:11" hidden="1">
      <c r="A677" s="76" t="s">
        <v>321</v>
      </c>
      <c r="B677" s="89"/>
      <c r="C677" s="90">
        <v>872</v>
      </c>
      <c r="D677" s="91" t="s">
        <v>214</v>
      </c>
      <c r="E677" s="91" t="s">
        <v>212</v>
      </c>
      <c r="F677" s="92" t="s">
        <v>384</v>
      </c>
      <c r="G677" s="92" t="s">
        <v>199</v>
      </c>
      <c r="H677" s="88"/>
      <c r="I677" s="88"/>
      <c r="J677" s="113" t="e">
        <f t="shared" si="395"/>
        <v>#DIV/0!</v>
      </c>
      <c r="K677" s="113">
        <f t="shared" si="396"/>
        <v>0</v>
      </c>
    </row>
    <row r="678" spans="1:11" ht="173.25" hidden="1">
      <c r="A678" s="76" t="s">
        <v>770</v>
      </c>
      <c r="B678" s="128"/>
      <c r="C678" s="90">
        <v>872</v>
      </c>
      <c r="D678" s="91" t="s">
        <v>214</v>
      </c>
      <c r="E678" s="91" t="s">
        <v>212</v>
      </c>
      <c r="F678" s="92" t="s">
        <v>463</v>
      </c>
      <c r="G678" s="92"/>
      <c r="H678" s="88">
        <f t="shared" si="403"/>
        <v>0</v>
      </c>
      <c r="I678" s="88">
        <f t="shared" si="403"/>
        <v>0</v>
      </c>
      <c r="J678" s="113" t="e">
        <f t="shared" si="395"/>
        <v>#DIV/0!</v>
      </c>
      <c r="K678" s="113">
        <f t="shared" si="396"/>
        <v>0</v>
      </c>
    </row>
    <row r="679" spans="1:11" hidden="1">
      <c r="A679" s="76" t="s">
        <v>321</v>
      </c>
      <c r="B679" s="89"/>
      <c r="C679" s="90">
        <v>872</v>
      </c>
      <c r="D679" s="91" t="s">
        <v>214</v>
      </c>
      <c r="E679" s="91" t="s">
        <v>212</v>
      </c>
      <c r="F679" s="92" t="s">
        <v>463</v>
      </c>
      <c r="G679" s="92" t="s">
        <v>199</v>
      </c>
      <c r="H679" s="88"/>
      <c r="I679" s="88"/>
      <c r="J679" s="113" t="e">
        <f t="shared" si="395"/>
        <v>#DIV/0!</v>
      </c>
      <c r="K679" s="113">
        <f t="shared" si="396"/>
        <v>0</v>
      </c>
    </row>
    <row r="680" spans="1:11" ht="189" hidden="1">
      <c r="A680" s="75" t="s">
        <v>719</v>
      </c>
      <c r="B680" s="128"/>
      <c r="C680" s="90">
        <v>872</v>
      </c>
      <c r="D680" s="91" t="s">
        <v>214</v>
      </c>
      <c r="E680" s="91" t="s">
        <v>212</v>
      </c>
      <c r="F680" s="91" t="s">
        <v>640</v>
      </c>
      <c r="G680" s="92"/>
      <c r="H680" s="88">
        <f t="shared" ref="H680:I682" si="404">SUM(H681)</f>
        <v>0</v>
      </c>
      <c r="I680" s="88">
        <f t="shared" si="404"/>
        <v>0</v>
      </c>
      <c r="J680" s="113" t="e">
        <f t="shared" si="395"/>
        <v>#DIV/0!</v>
      </c>
      <c r="K680" s="113">
        <f t="shared" si="396"/>
        <v>0</v>
      </c>
    </row>
    <row r="681" spans="1:11" hidden="1">
      <c r="A681" s="76" t="s">
        <v>321</v>
      </c>
      <c r="B681" s="89"/>
      <c r="C681" s="90">
        <v>872</v>
      </c>
      <c r="D681" s="91" t="s">
        <v>214</v>
      </c>
      <c r="E681" s="91" t="s">
        <v>212</v>
      </c>
      <c r="F681" s="91" t="s">
        <v>640</v>
      </c>
      <c r="G681" s="92" t="s">
        <v>199</v>
      </c>
      <c r="H681" s="88"/>
      <c r="I681" s="88"/>
      <c r="J681" s="113" t="e">
        <f t="shared" si="395"/>
        <v>#DIV/0!</v>
      </c>
      <c r="K681" s="113">
        <f t="shared" si="396"/>
        <v>0</v>
      </c>
    </row>
    <row r="682" spans="1:11" ht="78.75" hidden="1">
      <c r="A682" s="76" t="s">
        <v>561</v>
      </c>
      <c r="B682" s="89"/>
      <c r="C682" s="90">
        <v>872</v>
      </c>
      <c r="D682" s="91" t="s">
        <v>214</v>
      </c>
      <c r="E682" s="91" t="s">
        <v>212</v>
      </c>
      <c r="F682" s="91" t="s">
        <v>562</v>
      </c>
      <c r="G682" s="92"/>
      <c r="H682" s="88">
        <f t="shared" si="404"/>
        <v>0</v>
      </c>
      <c r="I682" s="88">
        <f t="shared" si="404"/>
        <v>0</v>
      </c>
      <c r="J682" s="113" t="e">
        <f t="shared" si="395"/>
        <v>#DIV/0!</v>
      </c>
      <c r="K682" s="113">
        <f t="shared" si="396"/>
        <v>0</v>
      </c>
    </row>
    <row r="683" spans="1:11" hidden="1">
      <c r="A683" s="76" t="s">
        <v>321</v>
      </c>
      <c r="B683" s="89"/>
      <c r="C683" s="90">
        <v>872</v>
      </c>
      <c r="D683" s="91" t="s">
        <v>214</v>
      </c>
      <c r="E683" s="91" t="s">
        <v>212</v>
      </c>
      <c r="F683" s="91" t="s">
        <v>562</v>
      </c>
      <c r="G683" s="92" t="s">
        <v>199</v>
      </c>
      <c r="H683" s="88"/>
      <c r="I683" s="88"/>
      <c r="J683" s="113" t="e">
        <f t="shared" si="395"/>
        <v>#DIV/0!</v>
      </c>
      <c r="K683" s="113">
        <f t="shared" si="396"/>
        <v>0</v>
      </c>
    </row>
    <row r="684" spans="1:11" ht="47.25" hidden="1">
      <c r="A684" s="76" t="s">
        <v>515</v>
      </c>
      <c r="B684" s="89"/>
      <c r="C684" s="90">
        <v>872</v>
      </c>
      <c r="D684" s="91" t="s">
        <v>214</v>
      </c>
      <c r="E684" s="91" t="s">
        <v>212</v>
      </c>
      <c r="F684" s="91" t="s">
        <v>516</v>
      </c>
      <c r="G684" s="92"/>
      <c r="H684" s="88">
        <f t="shared" ref="H684:I684" si="405">SUM(H685)</f>
        <v>0</v>
      </c>
      <c r="I684" s="88">
        <f t="shared" si="405"/>
        <v>0</v>
      </c>
      <c r="J684" s="113" t="e">
        <f t="shared" si="395"/>
        <v>#DIV/0!</v>
      </c>
      <c r="K684" s="113">
        <f t="shared" si="396"/>
        <v>0</v>
      </c>
    </row>
    <row r="685" spans="1:11" hidden="1">
      <c r="A685" s="76" t="s">
        <v>321</v>
      </c>
      <c r="B685" s="89"/>
      <c r="C685" s="90">
        <v>872</v>
      </c>
      <c r="D685" s="91" t="s">
        <v>214</v>
      </c>
      <c r="E685" s="91" t="s">
        <v>212</v>
      </c>
      <c r="F685" s="91" t="s">
        <v>516</v>
      </c>
      <c r="G685" s="92" t="s">
        <v>199</v>
      </c>
      <c r="H685" s="88"/>
      <c r="I685" s="88"/>
      <c r="J685" s="113" t="e">
        <f t="shared" si="395"/>
        <v>#DIV/0!</v>
      </c>
      <c r="K685" s="113">
        <f t="shared" si="396"/>
        <v>0</v>
      </c>
    </row>
    <row r="686" spans="1:11" hidden="1">
      <c r="A686" s="76" t="s">
        <v>548</v>
      </c>
      <c r="B686" s="89"/>
      <c r="C686" s="129">
        <v>872</v>
      </c>
      <c r="D686" s="91" t="s">
        <v>434</v>
      </c>
      <c r="E686" s="91"/>
      <c r="F686" s="92"/>
      <c r="G686" s="92"/>
      <c r="H686" s="88">
        <f t="shared" ref="H686:I687" si="406">SUM(H687)</f>
        <v>0</v>
      </c>
      <c r="I686" s="88">
        <f t="shared" si="406"/>
        <v>0</v>
      </c>
      <c r="J686" s="113" t="e">
        <f t="shared" si="395"/>
        <v>#DIV/0!</v>
      </c>
      <c r="K686" s="113">
        <f t="shared" si="396"/>
        <v>0</v>
      </c>
    </row>
    <row r="687" spans="1:11" hidden="1">
      <c r="A687" s="76" t="s">
        <v>549</v>
      </c>
      <c r="B687" s="128"/>
      <c r="C687" s="129">
        <v>872</v>
      </c>
      <c r="D687" s="130" t="s">
        <v>434</v>
      </c>
      <c r="E687" s="130" t="s">
        <v>211</v>
      </c>
      <c r="F687" s="145"/>
      <c r="G687" s="145"/>
      <c r="H687" s="88">
        <f t="shared" si="406"/>
        <v>0</v>
      </c>
      <c r="I687" s="88">
        <f t="shared" si="406"/>
        <v>0</v>
      </c>
      <c r="J687" s="113" t="e">
        <f t="shared" si="395"/>
        <v>#DIV/0!</v>
      </c>
      <c r="K687" s="113">
        <f t="shared" si="396"/>
        <v>0</v>
      </c>
    </row>
    <row r="688" spans="1:11" hidden="1">
      <c r="A688" s="74" t="s">
        <v>550</v>
      </c>
      <c r="B688" s="128"/>
      <c r="C688" s="129">
        <v>872</v>
      </c>
      <c r="D688" s="130" t="s">
        <v>434</v>
      </c>
      <c r="E688" s="130" t="s">
        <v>211</v>
      </c>
      <c r="F688" s="145" t="s">
        <v>551</v>
      </c>
      <c r="G688" s="145"/>
      <c r="H688" s="88">
        <f t="shared" ref="H688:I688" si="407">SUM(H689)</f>
        <v>0</v>
      </c>
      <c r="I688" s="88">
        <f t="shared" si="407"/>
        <v>0</v>
      </c>
      <c r="J688" s="113" t="e">
        <f t="shared" si="395"/>
        <v>#DIV/0!</v>
      </c>
      <c r="K688" s="113">
        <f t="shared" si="396"/>
        <v>0</v>
      </c>
    </row>
    <row r="689" spans="1:11" hidden="1">
      <c r="A689" s="76" t="s">
        <v>321</v>
      </c>
      <c r="B689" s="128"/>
      <c r="C689" s="129">
        <v>872</v>
      </c>
      <c r="D689" s="130" t="s">
        <v>434</v>
      </c>
      <c r="E689" s="130" t="s">
        <v>211</v>
      </c>
      <c r="F689" s="145" t="s">
        <v>551</v>
      </c>
      <c r="G689" s="91" t="s">
        <v>199</v>
      </c>
      <c r="H689" s="88"/>
      <c r="I689" s="88"/>
      <c r="J689" s="113" t="e">
        <f t="shared" si="395"/>
        <v>#DIV/0!</v>
      </c>
      <c r="K689" s="113">
        <f t="shared" si="396"/>
        <v>0</v>
      </c>
    </row>
    <row r="690" spans="1:11">
      <c r="A690" s="76" t="s">
        <v>31</v>
      </c>
      <c r="B690" s="89"/>
      <c r="C690" s="129">
        <v>872</v>
      </c>
      <c r="D690" s="91" t="s">
        <v>215</v>
      </c>
      <c r="E690" s="91"/>
      <c r="F690" s="92"/>
      <c r="G690" s="92"/>
      <c r="H690" s="88">
        <f t="shared" ref="H690" si="408">SUM(H691+H700+H705)</f>
        <v>670</v>
      </c>
      <c r="I690" s="88">
        <f t="shared" ref="I690" si="409">SUM(I691+I700+I705)</f>
        <v>0</v>
      </c>
      <c r="J690" s="113">
        <f t="shared" si="395"/>
        <v>0</v>
      </c>
      <c r="K690" s="113">
        <f t="shared" si="396"/>
        <v>-670</v>
      </c>
    </row>
    <row r="691" spans="1:11">
      <c r="A691" s="76" t="s">
        <v>194</v>
      </c>
      <c r="B691" s="128"/>
      <c r="C691" s="129">
        <v>872</v>
      </c>
      <c r="D691" s="130" t="s">
        <v>215</v>
      </c>
      <c r="E691" s="130" t="s">
        <v>210</v>
      </c>
      <c r="F691" s="145"/>
      <c r="G691" s="145"/>
      <c r="H691" s="88">
        <f t="shared" ref="H691" si="410">SUM(H692+H694)</f>
        <v>670</v>
      </c>
      <c r="I691" s="88">
        <f t="shared" ref="I691" si="411">SUM(I692+I694)</f>
        <v>0</v>
      </c>
      <c r="J691" s="113">
        <f t="shared" si="395"/>
        <v>0</v>
      </c>
      <c r="K691" s="113">
        <f t="shared" si="396"/>
        <v>-670</v>
      </c>
    </row>
    <row r="692" spans="1:11" ht="47.25">
      <c r="A692" s="74" t="s">
        <v>970</v>
      </c>
      <c r="B692" s="128"/>
      <c r="C692" s="129">
        <v>872</v>
      </c>
      <c r="D692" s="130" t="s">
        <v>215</v>
      </c>
      <c r="E692" s="130" t="s">
        <v>210</v>
      </c>
      <c r="F692" s="145" t="s">
        <v>347</v>
      </c>
      <c r="G692" s="145"/>
      <c r="H692" s="88">
        <f t="shared" ref="H692:I692" si="412">SUM(H693)</f>
        <v>670</v>
      </c>
      <c r="I692" s="88">
        <f t="shared" si="412"/>
        <v>0</v>
      </c>
      <c r="J692" s="113">
        <f t="shared" si="395"/>
        <v>0</v>
      </c>
      <c r="K692" s="113">
        <f t="shared" si="396"/>
        <v>-670</v>
      </c>
    </row>
    <row r="693" spans="1:11" ht="31.5">
      <c r="A693" s="76" t="s">
        <v>151</v>
      </c>
      <c r="B693" s="128"/>
      <c r="C693" s="129">
        <v>872</v>
      </c>
      <c r="D693" s="130" t="s">
        <v>215</v>
      </c>
      <c r="E693" s="130" t="s">
        <v>210</v>
      </c>
      <c r="F693" s="145" t="s">
        <v>347</v>
      </c>
      <c r="G693" s="91" t="s">
        <v>187</v>
      </c>
      <c r="H693" s="88">
        <v>670</v>
      </c>
      <c r="I693" s="88">
        <v>0</v>
      </c>
      <c r="J693" s="113">
        <f t="shared" si="395"/>
        <v>0</v>
      </c>
      <c r="K693" s="113">
        <f t="shared" si="396"/>
        <v>-670</v>
      </c>
    </row>
    <row r="694" spans="1:11" ht="141.75" hidden="1">
      <c r="A694" s="76" t="s">
        <v>771</v>
      </c>
      <c r="B694" s="128"/>
      <c r="C694" s="129">
        <v>872</v>
      </c>
      <c r="D694" s="130" t="s">
        <v>215</v>
      </c>
      <c r="E694" s="130" t="s">
        <v>210</v>
      </c>
      <c r="F694" s="92" t="s">
        <v>357</v>
      </c>
      <c r="G694" s="92"/>
      <c r="H694" s="88">
        <f t="shared" ref="H694:I694" si="413">SUM(H695)</f>
        <v>0</v>
      </c>
      <c r="I694" s="88">
        <f t="shared" si="413"/>
        <v>0</v>
      </c>
      <c r="J694" s="113" t="e">
        <f t="shared" si="395"/>
        <v>#DIV/0!</v>
      </c>
      <c r="K694" s="113">
        <f t="shared" si="396"/>
        <v>0</v>
      </c>
    </row>
    <row r="695" spans="1:11" ht="31.5" hidden="1">
      <c r="A695" s="74" t="s">
        <v>151</v>
      </c>
      <c r="B695" s="128"/>
      <c r="C695" s="129">
        <v>872</v>
      </c>
      <c r="D695" s="130" t="s">
        <v>215</v>
      </c>
      <c r="E695" s="130" t="s">
        <v>210</v>
      </c>
      <c r="F695" s="92" t="s">
        <v>357</v>
      </c>
      <c r="G695" s="92" t="s">
        <v>187</v>
      </c>
      <c r="H695" s="88"/>
      <c r="I695" s="88"/>
      <c r="J695" s="113" t="e">
        <f t="shared" si="395"/>
        <v>#DIV/0!</v>
      </c>
      <c r="K695" s="113">
        <f t="shared" si="396"/>
        <v>0</v>
      </c>
    </row>
    <row r="696" spans="1:11" ht="204.75" hidden="1">
      <c r="A696" s="76" t="s">
        <v>772</v>
      </c>
      <c r="B696" s="128"/>
      <c r="C696" s="129">
        <v>872</v>
      </c>
      <c r="D696" s="130" t="s">
        <v>215</v>
      </c>
      <c r="E696" s="130" t="s">
        <v>210</v>
      </c>
      <c r="F696" s="91" t="s">
        <v>273</v>
      </c>
      <c r="G696" s="91"/>
      <c r="H696" s="88">
        <f t="shared" ref="H696:I696" si="414">SUM(H697)</f>
        <v>0</v>
      </c>
      <c r="I696" s="88">
        <f t="shared" si="414"/>
        <v>0</v>
      </c>
      <c r="J696" s="113" t="e">
        <f t="shared" si="395"/>
        <v>#DIV/0!</v>
      </c>
      <c r="K696" s="113">
        <f t="shared" si="396"/>
        <v>0</v>
      </c>
    </row>
    <row r="697" spans="1:11" ht="31.5" hidden="1">
      <c r="A697" s="76" t="s">
        <v>151</v>
      </c>
      <c r="B697" s="128"/>
      <c r="C697" s="129">
        <v>872</v>
      </c>
      <c r="D697" s="130" t="s">
        <v>215</v>
      </c>
      <c r="E697" s="130" t="s">
        <v>210</v>
      </c>
      <c r="F697" s="91" t="s">
        <v>273</v>
      </c>
      <c r="G697" s="91" t="s">
        <v>187</v>
      </c>
      <c r="H697" s="88"/>
      <c r="I697" s="88"/>
      <c r="J697" s="113" t="e">
        <f t="shared" si="395"/>
        <v>#DIV/0!</v>
      </c>
      <c r="K697" s="113">
        <f t="shared" si="396"/>
        <v>0</v>
      </c>
    </row>
    <row r="698" spans="1:11" ht="204.75" hidden="1">
      <c r="A698" s="74" t="s">
        <v>773</v>
      </c>
      <c r="B698" s="128"/>
      <c r="C698" s="129">
        <v>872</v>
      </c>
      <c r="D698" s="130" t="s">
        <v>215</v>
      </c>
      <c r="E698" s="130" t="s">
        <v>210</v>
      </c>
      <c r="F698" s="92" t="s">
        <v>273</v>
      </c>
      <c r="G698" s="92"/>
      <c r="H698" s="88">
        <f t="shared" ref="H698:I698" si="415">SUM(H699)</f>
        <v>0</v>
      </c>
      <c r="I698" s="88">
        <f t="shared" si="415"/>
        <v>0</v>
      </c>
      <c r="J698" s="113" t="e">
        <f t="shared" si="395"/>
        <v>#DIV/0!</v>
      </c>
      <c r="K698" s="113">
        <f t="shared" si="396"/>
        <v>0</v>
      </c>
    </row>
    <row r="699" spans="1:11" ht="31.5" hidden="1">
      <c r="A699" s="74" t="s">
        <v>151</v>
      </c>
      <c r="B699" s="89"/>
      <c r="C699" s="129">
        <v>872</v>
      </c>
      <c r="D699" s="130" t="s">
        <v>215</v>
      </c>
      <c r="E699" s="130" t="s">
        <v>210</v>
      </c>
      <c r="F699" s="92" t="s">
        <v>273</v>
      </c>
      <c r="G699" s="92" t="s">
        <v>187</v>
      </c>
      <c r="H699" s="88"/>
      <c r="I699" s="88"/>
      <c r="J699" s="113" t="e">
        <f t="shared" si="395"/>
        <v>#DIV/0!</v>
      </c>
      <c r="K699" s="113">
        <f t="shared" si="396"/>
        <v>0</v>
      </c>
    </row>
    <row r="700" spans="1:11" hidden="1">
      <c r="A700" s="76" t="s">
        <v>195</v>
      </c>
      <c r="B700" s="89"/>
      <c r="C700" s="129">
        <v>872</v>
      </c>
      <c r="D700" s="130" t="s">
        <v>215</v>
      </c>
      <c r="E700" s="130" t="s">
        <v>211</v>
      </c>
      <c r="F700" s="145"/>
      <c r="G700" s="145"/>
      <c r="H700" s="88">
        <f t="shared" ref="H700" si="416">SUM(H703+H701)</f>
        <v>0</v>
      </c>
      <c r="I700" s="88">
        <f t="shared" ref="I700" si="417">SUM(I703+I701)</f>
        <v>0</v>
      </c>
      <c r="J700" s="113" t="e">
        <f t="shared" si="395"/>
        <v>#DIV/0!</v>
      </c>
      <c r="K700" s="113">
        <f t="shared" si="396"/>
        <v>0</v>
      </c>
    </row>
    <row r="701" spans="1:11" ht="189" hidden="1">
      <c r="A701" s="76" t="s">
        <v>774</v>
      </c>
      <c r="B701" s="89"/>
      <c r="C701" s="129">
        <v>872</v>
      </c>
      <c r="D701" s="130" t="s">
        <v>215</v>
      </c>
      <c r="E701" s="130" t="s">
        <v>211</v>
      </c>
      <c r="F701" s="91" t="s">
        <v>138</v>
      </c>
      <c r="G701" s="91"/>
      <c r="H701" s="88">
        <f t="shared" ref="H701:I701" si="418">SUM(H702)</f>
        <v>0</v>
      </c>
      <c r="I701" s="88">
        <f t="shared" si="418"/>
        <v>0</v>
      </c>
      <c r="J701" s="113" t="e">
        <f t="shared" si="395"/>
        <v>#DIV/0!</v>
      </c>
      <c r="K701" s="113">
        <f t="shared" si="396"/>
        <v>0</v>
      </c>
    </row>
    <row r="702" spans="1:11" ht="31.5" hidden="1">
      <c r="A702" s="76" t="s">
        <v>151</v>
      </c>
      <c r="B702" s="89"/>
      <c r="C702" s="129">
        <v>872</v>
      </c>
      <c r="D702" s="130" t="s">
        <v>215</v>
      </c>
      <c r="E702" s="130" t="s">
        <v>211</v>
      </c>
      <c r="F702" s="91" t="s">
        <v>138</v>
      </c>
      <c r="G702" s="91" t="s">
        <v>187</v>
      </c>
      <c r="H702" s="88"/>
      <c r="I702" s="88"/>
      <c r="J702" s="113" t="e">
        <f t="shared" si="395"/>
        <v>#DIV/0!</v>
      </c>
      <c r="K702" s="113">
        <f t="shared" si="396"/>
        <v>0</v>
      </c>
    </row>
    <row r="703" spans="1:11" ht="141.75" hidden="1">
      <c r="A703" s="134" t="s">
        <v>775</v>
      </c>
      <c r="B703" s="128"/>
      <c r="C703" s="129">
        <v>872</v>
      </c>
      <c r="D703" s="130" t="s">
        <v>215</v>
      </c>
      <c r="E703" s="130" t="s">
        <v>211</v>
      </c>
      <c r="F703" s="145" t="s">
        <v>312</v>
      </c>
      <c r="G703" s="145"/>
      <c r="H703" s="88">
        <f t="shared" ref="H703:I703" si="419">SUM(H704:H704)</f>
        <v>0</v>
      </c>
      <c r="I703" s="88">
        <f t="shared" si="419"/>
        <v>0</v>
      </c>
      <c r="J703" s="113" t="e">
        <f t="shared" si="395"/>
        <v>#DIV/0!</v>
      </c>
      <c r="K703" s="113">
        <f t="shared" si="396"/>
        <v>0</v>
      </c>
    </row>
    <row r="704" spans="1:11" ht="31.5" hidden="1">
      <c r="A704" s="76" t="s">
        <v>151</v>
      </c>
      <c r="B704" s="128"/>
      <c r="C704" s="129">
        <v>872</v>
      </c>
      <c r="D704" s="130" t="s">
        <v>215</v>
      </c>
      <c r="E704" s="130" t="s">
        <v>211</v>
      </c>
      <c r="F704" s="145" t="s">
        <v>312</v>
      </c>
      <c r="G704" s="91" t="s">
        <v>187</v>
      </c>
      <c r="H704" s="88"/>
      <c r="I704" s="88"/>
      <c r="J704" s="113" t="e">
        <f t="shared" si="395"/>
        <v>#DIV/0!</v>
      </c>
      <c r="K704" s="113">
        <f t="shared" si="396"/>
        <v>0</v>
      </c>
    </row>
    <row r="705" spans="1:11" hidden="1">
      <c r="A705" s="76" t="s">
        <v>339</v>
      </c>
      <c r="B705" s="128"/>
      <c r="C705" s="129">
        <v>872</v>
      </c>
      <c r="D705" s="130" t="s">
        <v>215</v>
      </c>
      <c r="E705" s="130" t="s">
        <v>212</v>
      </c>
      <c r="F705" s="145"/>
      <c r="G705" s="145"/>
      <c r="H705" s="88">
        <f t="shared" ref="H705:I705" si="420">SUM(H706)</f>
        <v>0</v>
      </c>
      <c r="I705" s="88">
        <f t="shared" si="420"/>
        <v>0</v>
      </c>
      <c r="J705" s="113" t="e">
        <f t="shared" si="395"/>
        <v>#DIV/0!</v>
      </c>
      <c r="K705" s="113">
        <f t="shared" si="396"/>
        <v>0</v>
      </c>
    </row>
    <row r="706" spans="1:11" ht="31.5" hidden="1">
      <c r="A706" s="134" t="s">
        <v>1034</v>
      </c>
      <c r="B706" s="128"/>
      <c r="C706" s="129">
        <v>872</v>
      </c>
      <c r="D706" s="91" t="s">
        <v>215</v>
      </c>
      <c r="E706" s="91" t="s">
        <v>212</v>
      </c>
      <c r="F706" s="145" t="s">
        <v>144</v>
      </c>
      <c r="G706" s="145"/>
      <c r="H706" s="88">
        <f t="shared" ref="H706:I706" si="421">SUM(H707)</f>
        <v>0</v>
      </c>
      <c r="I706" s="88">
        <f t="shared" si="421"/>
        <v>0</v>
      </c>
      <c r="J706" s="113" t="e">
        <f t="shared" si="395"/>
        <v>#DIV/0!</v>
      </c>
      <c r="K706" s="113">
        <f t="shared" si="396"/>
        <v>0</v>
      </c>
    </row>
    <row r="707" spans="1:11" ht="31.5" hidden="1">
      <c r="A707" s="76" t="s">
        <v>151</v>
      </c>
      <c r="B707" s="128"/>
      <c r="C707" s="129">
        <v>872</v>
      </c>
      <c r="D707" s="91" t="s">
        <v>215</v>
      </c>
      <c r="E707" s="91" t="s">
        <v>212</v>
      </c>
      <c r="F707" s="145" t="s">
        <v>144</v>
      </c>
      <c r="G707" s="91" t="s">
        <v>187</v>
      </c>
      <c r="H707" s="88"/>
      <c r="I707" s="88"/>
      <c r="J707" s="113" t="e">
        <f t="shared" si="395"/>
        <v>#DIV/0!</v>
      </c>
      <c r="K707" s="113">
        <f t="shared" si="396"/>
        <v>0</v>
      </c>
    </row>
    <row r="708" spans="1:11" hidden="1">
      <c r="A708" s="76" t="s">
        <v>378</v>
      </c>
      <c r="B708" s="128"/>
      <c r="C708" s="129">
        <v>872</v>
      </c>
      <c r="D708" s="130" t="s">
        <v>215</v>
      </c>
      <c r="E708" s="130" t="s">
        <v>215</v>
      </c>
      <c r="F708" s="91"/>
      <c r="G708" s="91"/>
      <c r="H708" s="88">
        <f t="shared" ref="H708:I708" si="422">SUM(H709)</f>
        <v>0</v>
      </c>
      <c r="I708" s="88">
        <f t="shared" si="422"/>
        <v>0</v>
      </c>
      <c r="J708" s="113" t="e">
        <f t="shared" si="395"/>
        <v>#DIV/0!</v>
      </c>
      <c r="K708" s="113">
        <f t="shared" si="396"/>
        <v>0</v>
      </c>
    </row>
    <row r="709" spans="1:11" ht="121.5" hidden="1" customHeight="1">
      <c r="A709" s="134" t="s">
        <v>776</v>
      </c>
      <c r="B709" s="89"/>
      <c r="C709" s="129">
        <v>872</v>
      </c>
      <c r="D709" s="115" t="s">
        <v>215</v>
      </c>
      <c r="E709" s="115" t="s">
        <v>215</v>
      </c>
      <c r="F709" s="92" t="s">
        <v>37</v>
      </c>
      <c r="G709" s="92"/>
      <c r="H709" s="88">
        <f t="shared" ref="H709:I709" si="423">SUM(H710)</f>
        <v>0</v>
      </c>
      <c r="I709" s="88">
        <f t="shared" si="423"/>
        <v>0</v>
      </c>
      <c r="J709" s="113" t="e">
        <f t="shared" si="395"/>
        <v>#DIV/0!</v>
      </c>
      <c r="K709" s="113">
        <f t="shared" si="396"/>
        <v>0</v>
      </c>
    </row>
    <row r="710" spans="1:11" ht="31.5" hidden="1">
      <c r="A710" s="76" t="s">
        <v>151</v>
      </c>
      <c r="B710" s="128"/>
      <c r="C710" s="129">
        <v>872</v>
      </c>
      <c r="D710" s="115" t="s">
        <v>215</v>
      </c>
      <c r="E710" s="115" t="s">
        <v>215</v>
      </c>
      <c r="F710" s="92" t="s">
        <v>37</v>
      </c>
      <c r="G710" s="92" t="s">
        <v>187</v>
      </c>
      <c r="H710" s="88"/>
      <c r="I710" s="88"/>
      <c r="J710" s="113" t="e">
        <f t="shared" si="395"/>
        <v>#DIV/0!</v>
      </c>
      <c r="K710" s="113">
        <f t="shared" si="396"/>
        <v>0</v>
      </c>
    </row>
    <row r="711" spans="1:11" ht="31.5" hidden="1">
      <c r="A711" s="74" t="s">
        <v>327</v>
      </c>
      <c r="B711" s="132"/>
      <c r="C711" s="129">
        <v>872</v>
      </c>
      <c r="D711" s="130" t="s">
        <v>216</v>
      </c>
      <c r="E711" s="130"/>
      <c r="F711" s="91"/>
      <c r="G711" s="91"/>
      <c r="H711" s="88">
        <f t="shared" ref="H711:I711" si="424">SUM(H712)</f>
        <v>0</v>
      </c>
      <c r="I711" s="88">
        <f t="shared" si="424"/>
        <v>0</v>
      </c>
      <c r="J711" s="113" t="e">
        <f t="shared" si="395"/>
        <v>#DIV/0!</v>
      </c>
      <c r="K711" s="113">
        <f t="shared" si="396"/>
        <v>0</v>
      </c>
    </row>
    <row r="712" spans="1:11" hidden="1">
      <c r="A712" s="74" t="s">
        <v>328</v>
      </c>
      <c r="B712" s="132"/>
      <c r="C712" s="129">
        <v>872</v>
      </c>
      <c r="D712" s="130" t="s">
        <v>216</v>
      </c>
      <c r="E712" s="130" t="s">
        <v>210</v>
      </c>
      <c r="F712" s="91"/>
      <c r="G712" s="91"/>
      <c r="H712" s="88">
        <f t="shared" ref="H712" si="425">SUM(H713+H715)</f>
        <v>0</v>
      </c>
      <c r="I712" s="88">
        <f t="shared" ref="I712" si="426">SUM(I713+I715)</f>
        <v>0</v>
      </c>
      <c r="J712" s="113" t="e">
        <f t="shared" si="395"/>
        <v>#DIV/0!</v>
      </c>
      <c r="K712" s="113">
        <f t="shared" si="396"/>
        <v>0</v>
      </c>
    </row>
    <row r="713" spans="1:11" ht="116.25" hidden="1" customHeight="1">
      <c r="A713" s="134" t="s">
        <v>777</v>
      </c>
      <c r="B713" s="128"/>
      <c r="C713" s="129">
        <v>872</v>
      </c>
      <c r="D713" s="130" t="s">
        <v>216</v>
      </c>
      <c r="E713" s="130" t="s">
        <v>210</v>
      </c>
      <c r="F713" s="91" t="s">
        <v>275</v>
      </c>
      <c r="G713" s="91"/>
      <c r="H713" s="88">
        <f t="shared" ref="H713:I713" si="427">SUM(H714)</f>
        <v>0</v>
      </c>
      <c r="I713" s="88">
        <f t="shared" si="427"/>
        <v>0</v>
      </c>
      <c r="J713" s="113" t="e">
        <f t="shared" si="395"/>
        <v>#DIV/0!</v>
      </c>
      <c r="K713" s="113">
        <f t="shared" si="396"/>
        <v>0</v>
      </c>
    </row>
    <row r="714" spans="1:11" ht="31.5" hidden="1">
      <c r="A714" s="76" t="s">
        <v>151</v>
      </c>
      <c r="B714" s="128"/>
      <c r="C714" s="129">
        <v>872</v>
      </c>
      <c r="D714" s="91" t="s">
        <v>216</v>
      </c>
      <c r="E714" s="91" t="s">
        <v>210</v>
      </c>
      <c r="F714" s="91" t="s">
        <v>275</v>
      </c>
      <c r="G714" s="91" t="s">
        <v>187</v>
      </c>
      <c r="H714" s="88"/>
      <c r="I714" s="88"/>
      <c r="J714" s="113" t="e">
        <f t="shared" si="395"/>
        <v>#DIV/0!</v>
      </c>
      <c r="K714" s="113">
        <f t="shared" si="396"/>
        <v>0</v>
      </c>
    </row>
    <row r="715" spans="1:11" ht="126" hidden="1">
      <c r="A715" s="134" t="s">
        <v>778</v>
      </c>
      <c r="B715" s="128"/>
      <c r="C715" s="129">
        <v>872</v>
      </c>
      <c r="D715" s="130" t="s">
        <v>216</v>
      </c>
      <c r="E715" s="130" t="s">
        <v>210</v>
      </c>
      <c r="F715" s="91" t="s">
        <v>274</v>
      </c>
      <c r="G715" s="91"/>
      <c r="H715" s="88">
        <f t="shared" ref="H715:I715" si="428">SUM(H716)</f>
        <v>0</v>
      </c>
      <c r="I715" s="88">
        <f t="shared" si="428"/>
        <v>0</v>
      </c>
      <c r="J715" s="113" t="e">
        <f t="shared" si="395"/>
        <v>#DIV/0!</v>
      </c>
      <c r="K715" s="113">
        <f t="shared" si="396"/>
        <v>0</v>
      </c>
    </row>
    <row r="716" spans="1:11" ht="31.5" hidden="1">
      <c r="A716" s="76" t="s">
        <v>151</v>
      </c>
      <c r="B716" s="128"/>
      <c r="C716" s="129">
        <v>872</v>
      </c>
      <c r="D716" s="130" t="s">
        <v>216</v>
      </c>
      <c r="E716" s="130" t="s">
        <v>210</v>
      </c>
      <c r="F716" s="91" t="s">
        <v>274</v>
      </c>
      <c r="G716" s="91" t="s">
        <v>187</v>
      </c>
      <c r="H716" s="88"/>
      <c r="I716" s="88"/>
      <c r="J716" s="113" t="e">
        <f t="shared" si="395"/>
        <v>#DIV/0!</v>
      </c>
      <c r="K716" s="113">
        <f t="shared" si="396"/>
        <v>0</v>
      </c>
    </row>
    <row r="717" spans="1:11" hidden="1">
      <c r="A717" s="76" t="s">
        <v>197</v>
      </c>
      <c r="B717" s="89"/>
      <c r="C717" s="90">
        <v>872</v>
      </c>
      <c r="D717" s="115" t="s">
        <v>218</v>
      </c>
      <c r="E717" s="115"/>
      <c r="F717" s="115"/>
      <c r="G717" s="115"/>
      <c r="H717" s="88">
        <f t="shared" ref="H717" si="429">SUM(H718+H723)</f>
        <v>0</v>
      </c>
      <c r="I717" s="88">
        <f t="shared" ref="I717" si="430">SUM(I718+I723)</f>
        <v>0</v>
      </c>
      <c r="J717" s="113" t="e">
        <f t="shared" si="395"/>
        <v>#DIV/0!</v>
      </c>
      <c r="K717" s="113">
        <f t="shared" si="396"/>
        <v>0</v>
      </c>
    </row>
    <row r="718" spans="1:11" hidden="1">
      <c r="A718" s="76" t="s">
        <v>198</v>
      </c>
      <c r="B718" s="89"/>
      <c r="C718" s="90">
        <v>872</v>
      </c>
      <c r="D718" s="115" t="s">
        <v>218</v>
      </c>
      <c r="E718" s="115" t="s">
        <v>210</v>
      </c>
      <c r="F718" s="115"/>
      <c r="G718" s="115"/>
      <c r="H718" s="88">
        <f t="shared" ref="H718" si="431">SUM(H719+H721)</f>
        <v>0</v>
      </c>
      <c r="I718" s="88">
        <f t="shared" ref="I718" si="432">SUM(I719+I721)</f>
        <v>0</v>
      </c>
      <c r="J718" s="113" t="e">
        <f t="shared" si="395"/>
        <v>#DIV/0!</v>
      </c>
      <c r="K718" s="113">
        <f t="shared" si="396"/>
        <v>0</v>
      </c>
    </row>
    <row r="719" spans="1:11" ht="135.75" hidden="1" customHeight="1">
      <c r="A719" s="134" t="s">
        <v>737</v>
      </c>
      <c r="B719" s="123"/>
      <c r="C719" s="90">
        <v>872</v>
      </c>
      <c r="D719" s="115" t="s">
        <v>218</v>
      </c>
      <c r="E719" s="115" t="s">
        <v>210</v>
      </c>
      <c r="F719" s="115" t="s">
        <v>120</v>
      </c>
      <c r="G719" s="115"/>
      <c r="H719" s="88">
        <f t="shared" ref="H719:I719" si="433">SUM(H720)</f>
        <v>0</v>
      </c>
      <c r="I719" s="88">
        <f t="shared" si="433"/>
        <v>0</v>
      </c>
      <c r="J719" s="113" t="e">
        <f t="shared" si="395"/>
        <v>#DIV/0!</v>
      </c>
      <c r="K719" s="113">
        <f t="shared" si="396"/>
        <v>0</v>
      </c>
    </row>
    <row r="720" spans="1:11" hidden="1">
      <c r="A720" s="122" t="s">
        <v>440</v>
      </c>
      <c r="B720" s="123"/>
      <c r="C720" s="90">
        <v>872</v>
      </c>
      <c r="D720" s="115" t="s">
        <v>218</v>
      </c>
      <c r="E720" s="115" t="s">
        <v>210</v>
      </c>
      <c r="F720" s="115" t="s">
        <v>120</v>
      </c>
      <c r="G720" s="115" t="s">
        <v>241</v>
      </c>
      <c r="H720" s="88"/>
      <c r="I720" s="88"/>
      <c r="J720" s="113" t="e">
        <f t="shared" si="395"/>
        <v>#DIV/0!</v>
      </c>
      <c r="K720" s="113">
        <f t="shared" si="396"/>
        <v>0</v>
      </c>
    </row>
    <row r="721" spans="1:11" ht="236.25" hidden="1">
      <c r="A721" s="76" t="s">
        <v>738</v>
      </c>
      <c r="B721" s="124"/>
      <c r="C721" s="90">
        <v>872</v>
      </c>
      <c r="D721" s="115" t="s">
        <v>218</v>
      </c>
      <c r="E721" s="115" t="s">
        <v>210</v>
      </c>
      <c r="F721" s="115" t="s">
        <v>162</v>
      </c>
      <c r="G721" s="115"/>
      <c r="H721" s="88">
        <f t="shared" ref="H721:I721" si="434">SUM(H722)</f>
        <v>0</v>
      </c>
      <c r="I721" s="88">
        <f t="shared" si="434"/>
        <v>0</v>
      </c>
      <c r="J721" s="113" t="e">
        <f t="shared" ref="J721:J784" si="435">SUM(I721/H721*100)</f>
        <v>#DIV/0!</v>
      </c>
      <c r="K721" s="113">
        <f t="shared" ref="K721:K784" si="436">SUM(I721-H721)</f>
        <v>0</v>
      </c>
    </row>
    <row r="722" spans="1:11" hidden="1">
      <c r="A722" s="122" t="s">
        <v>440</v>
      </c>
      <c r="B722" s="123"/>
      <c r="C722" s="90">
        <v>872</v>
      </c>
      <c r="D722" s="115" t="s">
        <v>218</v>
      </c>
      <c r="E722" s="115" t="s">
        <v>210</v>
      </c>
      <c r="F722" s="115" t="s">
        <v>162</v>
      </c>
      <c r="G722" s="115" t="s">
        <v>241</v>
      </c>
      <c r="H722" s="88"/>
      <c r="I722" s="88"/>
      <c r="J722" s="113" t="e">
        <f t="shared" si="435"/>
        <v>#DIV/0!</v>
      </c>
      <c r="K722" s="113">
        <f t="shared" si="436"/>
        <v>0</v>
      </c>
    </row>
    <row r="723" spans="1:11" hidden="1">
      <c r="A723" s="122" t="s">
        <v>227</v>
      </c>
      <c r="B723" s="123"/>
      <c r="C723" s="90">
        <v>872</v>
      </c>
      <c r="D723" s="115" t="s">
        <v>218</v>
      </c>
      <c r="E723" s="115" t="s">
        <v>213</v>
      </c>
      <c r="F723" s="115"/>
      <c r="G723" s="115"/>
      <c r="H723" s="88">
        <f t="shared" ref="H723" si="437">SUM(H724+H728+H726+H730)</f>
        <v>0</v>
      </c>
      <c r="I723" s="88">
        <f t="shared" ref="I723" si="438">SUM(I724+I728+I726+I730)</f>
        <v>0</v>
      </c>
      <c r="J723" s="113" t="e">
        <f t="shared" si="435"/>
        <v>#DIV/0!</v>
      </c>
      <c r="K723" s="113">
        <f t="shared" si="436"/>
        <v>0</v>
      </c>
    </row>
    <row r="724" spans="1:11" ht="157.5" hidden="1">
      <c r="A724" s="76" t="s">
        <v>743</v>
      </c>
      <c r="B724" s="131"/>
      <c r="C724" s="90">
        <v>872</v>
      </c>
      <c r="D724" s="115" t="s">
        <v>218</v>
      </c>
      <c r="E724" s="115" t="s">
        <v>213</v>
      </c>
      <c r="F724" s="115" t="s">
        <v>235</v>
      </c>
      <c r="G724" s="115"/>
      <c r="H724" s="88">
        <f t="shared" ref="H724:I724" si="439">SUM(H725)</f>
        <v>0</v>
      </c>
      <c r="I724" s="88">
        <f t="shared" si="439"/>
        <v>0</v>
      </c>
      <c r="J724" s="113" t="e">
        <f t="shared" si="435"/>
        <v>#DIV/0!</v>
      </c>
      <c r="K724" s="113">
        <f t="shared" si="436"/>
        <v>0</v>
      </c>
    </row>
    <row r="725" spans="1:11" hidden="1">
      <c r="A725" s="122" t="s">
        <v>440</v>
      </c>
      <c r="B725" s="131"/>
      <c r="C725" s="90">
        <v>872</v>
      </c>
      <c r="D725" s="115" t="s">
        <v>218</v>
      </c>
      <c r="E725" s="115" t="s">
        <v>213</v>
      </c>
      <c r="F725" s="115" t="s">
        <v>235</v>
      </c>
      <c r="G725" s="115" t="s">
        <v>241</v>
      </c>
      <c r="H725" s="88"/>
      <c r="I725" s="88"/>
      <c r="J725" s="113" t="e">
        <f t="shared" si="435"/>
        <v>#DIV/0!</v>
      </c>
      <c r="K725" s="113">
        <f t="shared" si="436"/>
        <v>0</v>
      </c>
    </row>
    <row r="726" spans="1:11" ht="110.25" hidden="1">
      <c r="A726" s="76" t="s">
        <v>742</v>
      </c>
      <c r="B726" s="117"/>
      <c r="C726" s="90">
        <v>872</v>
      </c>
      <c r="D726" s="115" t="s">
        <v>218</v>
      </c>
      <c r="E726" s="115" t="s">
        <v>213</v>
      </c>
      <c r="F726" s="115" t="s">
        <v>452</v>
      </c>
      <c r="G726" s="115"/>
      <c r="H726" s="88">
        <f t="shared" ref="H726:I726" si="440">SUM(H727)</f>
        <v>0</v>
      </c>
      <c r="I726" s="88">
        <f t="shared" si="440"/>
        <v>0</v>
      </c>
      <c r="J726" s="113" t="e">
        <f t="shared" si="435"/>
        <v>#DIV/0!</v>
      </c>
      <c r="K726" s="113">
        <f t="shared" si="436"/>
        <v>0</v>
      </c>
    </row>
    <row r="727" spans="1:11" hidden="1">
      <c r="A727" s="122" t="s">
        <v>440</v>
      </c>
      <c r="B727" s="123"/>
      <c r="C727" s="90">
        <v>872</v>
      </c>
      <c r="D727" s="115" t="s">
        <v>218</v>
      </c>
      <c r="E727" s="115" t="s">
        <v>213</v>
      </c>
      <c r="F727" s="115" t="s">
        <v>452</v>
      </c>
      <c r="G727" s="115" t="s">
        <v>241</v>
      </c>
      <c r="H727" s="88"/>
      <c r="I727" s="88"/>
      <c r="J727" s="113" t="e">
        <f t="shared" si="435"/>
        <v>#DIV/0!</v>
      </c>
      <c r="K727" s="113">
        <f t="shared" si="436"/>
        <v>0</v>
      </c>
    </row>
    <row r="728" spans="1:11" ht="157.5" hidden="1">
      <c r="A728" s="76" t="s">
        <v>745</v>
      </c>
      <c r="B728" s="124"/>
      <c r="C728" s="90">
        <v>872</v>
      </c>
      <c r="D728" s="115" t="s">
        <v>218</v>
      </c>
      <c r="E728" s="115" t="s">
        <v>213</v>
      </c>
      <c r="F728" s="115" t="s">
        <v>461</v>
      </c>
      <c r="G728" s="115"/>
      <c r="H728" s="88">
        <f t="shared" ref="H728:I728" si="441">SUM(H729)</f>
        <v>0</v>
      </c>
      <c r="I728" s="88">
        <f t="shared" si="441"/>
        <v>0</v>
      </c>
      <c r="J728" s="113" t="e">
        <f t="shared" si="435"/>
        <v>#DIV/0!</v>
      </c>
      <c r="K728" s="113">
        <f t="shared" si="436"/>
        <v>0</v>
      </c>
    </row>
    <row r="729" spans="1:11" hidden="1">
      <c r="A729" s="76" t="s">
        <v>9</v>
      </c>
      <c r="B729" s="124"/>
      <c r="C729" s="90">
        <v>872</v>
      </c>
      <c r="D729" s="115" t="s">
        <v>218</v>
      </c>
      <c r="E729" s="115" t="s">
        <v>213</v>
      </c>
      <c r="F729" s="115" t="s">
        <v>461</v>
      </c>
      <c r="G729" s="115" t="s">
        <v>442</v>
      </c>
      <c r="H729" s="88"/>
      <c r="I729" s="88"/>
      <c r="J729" s="113" t="e">
        <f t="shared" si="435"/>
        <v>#DIV/0!</v>
      </c>
      <c r="K729" s="113">
        <f t="shared" si="436"/>
        <v>0</v>
      </c>
    </row>
    <row r="730" spans="1:11" ht="173.25" hidden="1">
      <c r="A730" s="76" t="s">
        <v>744</v>
      </c>
      <c r="B730" s="124"/>
      <c r="C730" s="90">
        <v>872</v>
      </c>
      <c r="D730" s="115" t="s">
        <v>218</v>
      </c>
      <c r="E730" s="115" t="s">
        <v>213</v>
      </c>
      <c r="F730" s="115" t="s">
        <v>385</v>
      </c>
      <c r="G730" s="115"/>
      <c r="H730" s="88">
        <f t="shared" ref="H730:I730" si="442">SUM(H731)</f>
        <v>0</v>
      </c>
      <c r="I730" s="88">
        <f t="shared" si="442"/>
        <v>0</v>
      </c>
      <c r="J730" s="113" t="e">
        <f t="shared" si="435"/>
        <v>#DIV/0!</v>
      </c>
      <c r="K730" s="113">
        <f t="shared" si="436"/>
        <v>0</v>
      </c>
    </row>
    <row r="731" spans="1:11" hidden="1">
      <c r="A731" s="76" t="s">
        <v>9</v>
      </c>
      <c r="B731" s="124"/>
      <c r="C731" s="90">
        <v>872</v>
      </c>
      <c r="D731" s="115" t="s">
        <v>218</v>
      </c>
      <c r="E731" s="115" t="s">
        <v>213</v>
      </c>
      <c r="F731" s="115" t="s">
        <v>385</v>
      </c>
      <c r="G731" s="115" t="s">
        <v>442</v>
      </c>
      <c r="H731" s="88"/>
      <c r="I731" s="88"/>
      <c r="J731" s="113" t="e">
        <f t="shared" si="435"/>
        <v>#DIV/0!</v>
      </c>
      <c r="K731" s="113">
        <f t="shared" si="436"/>
        <v>0</v>
      </c>
    </row>
    <row r="732" spans="1:11" ht="31.5" hidden="1">
      <c r="A732" s="76" t="s">
        <v>324</v>
      </c>
      <c r="B732" s="128"/>
      <c r="C732" s="90">
        <v>872</v>
      </c>
      <c r="D732" s="115" t="s">
        <v>323</v>
      </c>
      <c r="E732" s="115"/>
      <c r="F732" s="115"/>
      <c r="G732" s="115"/>
      <c r="H732" s="88">
        <f t="shared" ref="H732:I735" si="443">SUM(H733)</f>
        <v>0</v>
      </c>
      <c r="I732" s="88">
        <f t="shared" si="443"/>
        <v>0</v>
      </c>
      <c r="J732" s="113" t="e">
        <f t="shared" si="435"/>
        <v>#DIV/0!</v>
      </c>
      <c r="K732" s="113">
        <f t="shared" si="436"/>
        <v>0</v>
      </c>
    </row>
    <row r="733" spans="1:11" ht="31.5" hidden="1">
      <c r="A733" s="76" t="s">
        <v>293</v>
      </c>
      <c r="B733" s="128"/>
      <c r="C733" s="90">
        <v>872</v>
      </c>
      <c r="D733" s="115" t="s">
        <v>323</v>
      </c>
      <c r="E733" s="115" t="s">
        <v>210</v>
      </c>
      <c r="F733" s="115"/>
      <c r="G733" s="115"/>
      <c r="H733" s="88">
        <f t="shared" si="443"/>
        <v>0</v>
      </c>
      <c r="I733" s="88">
        <f t="shared" si="443"/>
        <v>0</v>
      </c>
      <c r="J733" s="113" t="e">
        <f t="shared" si="435"/>
        <v>#DIV/0!</v>
      </c>
      <c r="K733" s="113">
        <f t="shared" si="436"/>
        <v>0</v>
      </c>
    </row>
    <row r="734" spans="1:11" hidden="1">
      <c r="A734" s="76" t="s">
        <v>67</v>
      </c>
      <c r="B734" s="89"/>
      <c r="C734" s="90">
        <v>872</v>
      </c>
      <c r="D734" s="115" t="s">
        <v>323</v>
      </c>
      <c r="E734" s="115" t="s">
        <v>210</v>
      </c>
      <c r="F734" s="92"/>
      <c r="G734" s="115"/>
      <c r="H734" s="88">
        <f t="shared" si="443"/>
        <v>0</v>
      </c>
      <c r="I734" s="88">
        <f t="shared" si="443"/>
        <v>0</v>
      </c>
      <c r="J734" s="113" t="e">
        <f t="shared" si="435"/>
        <v>#DIV/0!</v>
      </c>
      <c r="K734" s="113">
        <f t="shared" si="436"/>
        <v>0</v>
      </c>
    </row>
    <row r="735" spans="1:11" ht="63" hidden="1">
      <c r="A735" s="76" t="s">
        <v>779</v>
      </c>
      <c r="B735" s="89"/>
      <c r="C735" s="90">
        <v>872</v>
      </c>
      <c r="D735" s="115" t="s">
        <v>323</v>
      </c>
      <c r="E735" s="115" t="s">
        <v>210</v>
      </c>
      <c r="F735" s="92" t="s">
        <v>257</v>
      </c>
      <c r="G735" s="115"/>
      <c r="H735" s="88">
        <f t="shared" si="443"/>
        <v>0</v>
      </c>
      <c r="I735" s="88">
        <f t="shared" si="443"/>
        <v>0</v>
      </c>
      <c r="J735" s="113" t="e">
        <f t="shared" si="435"/>
        <v>#DIV/0!</v>
      </c>
      <c r="K735" s="113">
        <f t="shared" si="436"/>
        <v>0</v>
      </c>
    </row>
    <row r="736" spans="1:11" hidden="1">
      <c r="A736" s="76" t="s">
        <v>78</v>
      </c>
      <c r="B736" s="128"/>
      <c r="C736" s="129">
        <v>872</v>
      </c>
      <c r="D736" s="91" t="s">
        <v>323</v>
      </c>
      <c r="E736" s="91" t="s">
        <v>210</v>
      </c>
      <c r="F736" s="92" t="s">
        <v>257</v>
      </c>
      <c r="G736" s="92" t="s">
        <v>411</v>
      </c>
      <c r="H736" s="88"/>
      <c r="I736" s="88"/>
      <c r="J736" s="113" t="e">
        <f t="shared" si="435"/>
        <v>#DIV/0!</v>
      </c>
      <c r="K736" s="113">
        <f t="shared" si="436"/>
        <v>0</v>
      </c>
    </row>
    <row r="737" spans="1:11" ht="47.25" hidden="1">
      <c r="A737" s="76" t="s">
        <v>302</v>
      </c>
      <c r="B737" s="128"/>
      <c r="C737" s="90">
        <v>872</v>
      </c>
      <c r="D737" s="115" t="s">
        <v>221</v>
      </c>
      <c r="E737" s="115"/>
      <c r="F737" s="115"/>
      <c r="G737" s="115"/>
      <c r="H737" s="88">
        <f t="shared" ref="H737" si="444">SUM(H738+H747+H750)</f>
        <v>0</v>
      </c>
      <c r="I737" s="88">
        <f t="shared" ref="I737" si="445">SUM(I738+I747+I750)</f>
        <v>0</v>
      </c>
      <c r="J737" s="113" t="e">
        <f t="shared" si="435"/>
        <v>#DIV/0!</v>
      </c>
      <c r="K737" s="113">
        <f t="shared" si="436"/>
        <v>0</v>
      </c>
    </row>
    <row r="738" spans="1:11" ht="31.5" hidden="1">
      <c r="A738" s="76" t="s">
        <v>294</v>
      </c>
      <c r="B738" s="128"/>
      <c r="C738" s="90">
        <v>872</v>
      </c>
      <c r="D738" s="115" t="s">
        <v>221</v>
      </c>
      <c r="E738" s="115" t="s">
        <v>210</v>
      </c>
      <c r="F738" s="146"/>
      <c r="G738" s="115"/>
      <c r="H738" s="88">
        <f t="shared" ref="H738" si="446">SUM(H739+H741+H743+H745)</f>
        <v>0</v>
      </c>
      <c r="I738" s="88">
        <f t="shared" ref="I738" si="447">SUM(I739+I741+I743+I745)</f>
        <v>0</v>
      </c>
      <c r="J738" s="113" t="e">
        <f t="shared" si="435"/>
        <v>#DIV/0!</v>
      </c>
      <c r="K738" s="113">
        <f t="shared" si="436"/>
        <v>0</v>
      </c>
    </row>
    <row r="739" spans="1:11" ht="173.25" hidden="1">
      <c r="A739" s="76" t="s">
        <v>780</v>
      </c>
      <c r="B739" s="128"/>
      <c r="C739" s="90">
        <v>872</v>
      </c>
      <c r="D739" s="115" t="s">
        <v>221</v>
      </c>
      <c r="E739" s="115" t="s">
        <v>210</v>
      </c>
      <c r="F739" s="115" t="s">
        <v>336</v>
      </c>
      <c r="G739" s="115"/>
      <c r="H739" s="88">
        <f t="shared" ref="H739:I743" si="448">SUM(H740)</f>
        <v>0</v>
      </c>
      <c r="I739" s="88">
        <f t="shared" si="448"/>
        <v>0</v>
      </c>
      <c r="J739" s="113" t="e">
        <f t="shared" si="435"/>
        <v>#DIV/0!</v>
      </c>
      <c r="K739" s="113">
        <f t="shared" si="436"/>
        <v>0</v>
      </c>
    </row>
    <row r="740" spans="1:11" hidden="1">
      <c r="A740" s="78" t="s">
        <v>321</v>
      </c>
      <c r="B740" s="128"/>
      <c r="C740" s="129">
        <v>872</v>
      </c>
      <c r="D740" s="91" t="s">
        <v>221</v>
      </c>
      <c r="E740" s="91" t="s">
        <v>210</v>
      </c>
      <c r="F740" s="115" t="s">
        <v>336</v>
      </c>
      <c r="G740" s="92" t="s">
        <v>199</v>
      </c>
      <c r="H740" s="88"/>
      <c r="I740" s="88"/>
      <c r="J740" s="113" t="e">
        <f t="shared" si="435"/>
        <v>#DIV/0!</v>
      </c>
      <c r="K740" s="113">
        <f t="shared" si="436"/>
        <v>0</v>
      </c>
    </row>
    <row r="741" spans="1:11" ht="173.25" hidden="1">
      <c r="A741" s="76" t="s">
        <v>781</v>
      </c>
      <c r="B741" s="128"/>
      <c r="C741" s="90">
        <v>872</v>
      </c>
      <c r="D741" s="115" t="s">
        <v>221</v>
      </c>
      <c r="E741" s="115" t="s">
        <v>210</v>
      </c>
      <c r="F741" s="115" t="s">
        <v>584</v>
      </c>
      <c r="G741" s="115"/>
      <c r="H741" s="88">
        <f t="shared" si="448"/>
        <v>0</v>
      </c>
      <c r="I741" s="88">
        <f t="shared" si="448"/>
        <v>0</v>
      </c>
      <c r="J741" s="113" t="e">
        <f t="shared" si="435"/>
        <v>#DIV/0!</v>
      </c>
      <c r="K741" s="113">
        <f t="shared" si="436"/>
        <v>0</v>
      </c>
    </row>
    <row r="742" spans="1:11" hidden="1">
      <c r="A742" s="78" t="s">
        <v>321</v>
      </c>
      <c r="B742" s="128"/>
      <c r="C742" s="129">
        <v>872</v>
      </c>
      <c r="D742" s="91" t="s">
        <v>221</v>
      </c>
      <c r="E742" s="91" t="s">
        <v>210</v>
      </c>
      <c r="F742" s="115" t="s">
        <v>584</v>
      </c>
      <c r="G742" s="92" t="s">
        <v>199</v>
      </c>
      <c r="H742" s="88"/>
      <c r="I742" s="88"/>
      <c r="J742" s="113" t="e">
        <f t="shared" si="435"/>
        <v>#DIV/0!</v>
      </c>
      <c r="K742" s="113">
        <f t="shared" si="436"/>
        <v>0</v>
      </c>
    </row>
    <row r="743" spans="1:11" ht="189" hidden="1">
      <c r="A743" s="76" t="s">
        <v>782</v>
      </c>
      <c r="B743" s="128"/>
      <c r="C743" s="129">
        <v>872</v>
      </c>
      <c r="D743" s="91" t="s">
        <v>221</v>
      </c>
      <c r="E743" s="91" t="s">
        <v>210</v>
      </c>
      <c r="F743" s="115" t="s">
        <v>402</v>
      </c>
      <c r="G743" s="115"/>
      <c r="H743" s="88">
        <f t="shared" si="448"/>
        <v>0</v>
      </c>
      <c r="I743" s="88">
        <f t="shared" si="448"/>
        <v>0</v>
      </c>
      <c r="J743" s="113" t="e">
        <f t="shared" si="435"/>
        <v>#DIV/0!</v>
      </c>
      <c r="K743" s="113">
        <f t="shared" si="436"/>
        <v>0</v>
      </c>
    </row>
    <row r="744" spans="1:11" hidden="1">
      <c r="A744" s="78" t="s">
        <v>321</v>
      </c>
      <c r="B744" s="128"/>
      <c r="C744" s="129">
        <v>872</v>
      </c>
      <c r="D744" s="91" t="s">
        <v>221</v>
      </c>
      <c r="E744" s="91" t="s">
        <v>210</v>
      </c>
      <c r="F744" s="115" t="s">
        <v>402</v>
      </c>
      <c r="G744" s="92" t="s">
        <v>199</v>
      </c>
      <c r="H744" s="88"/>
      <c r="I744" s="88"/>
      <c r="J744" s="113" t="e">
        <f t="shared" si="435"/>
        <v>#DIV/0!</v>
      </c>
      <c r="K744" s="113">
        <f t="shared" si="436"/>
        <v>0</v>
      </c>
    </row>
    <row r="745" spans="1:11" ht="173.25" hidden="1">
      <c r="A745" s="76" t="s">
        <v>781</v>
      </c>
      <c r="B745" s="128"/>
      <c r="C745" s="90">
        <v>872</v>
      </c>
      <c r="D745" s="115" t="s">
        <v>221</v>
      </c>
      <c r="E745" s="115" t="s">
        <v>210</v>
      </c>
      <c r="F745" s="115" t="s">
        <v>584</v>
      </c>
      <c r="G745" s="115"/>
      <c r="H745" s="88">
        <f t="shared" ref="H745:I745" si="449">SUM(H746)</f>
        <v>0</v>
      </c>
      <c r="I745" s="88">
        <f t="shared" si="449"/>
        <v>0</v>
      </c>
      <c r="J745" s="113" t="e">
        <f t="shared" si="435"/>
        <v>#DIV/0!</v>
      </c>
      <c r="K745" s="113">
        <f t="shared" si="436"/>
        <v>0</v>
      </c>
    </row>
    <row r="746" spans="1:11" hidden="1">
      <c r="A746" s="78" t="s">
        <v>321</v>
      </c>
      <c r="B746" s="128"/>
      <c r="C746" s="129">
        <v>872</v>
      </c>
      <c r="D746" s="91" t="s">
        <v>221</v>
      </c>
      <c r="E746" s="91" t="s">
        <v>210</v>
      </c>
      <c r="F746" s="115" t="s">
        <v>584</v>
      </c>
      <c r="G746" s="92" t="s">
        <v>199</v>
      </c>
      <c r="H746" s="88"/>
      <c r="I746" s="88"/>
      <c r="J746" s="113" t="e">
        <f t="shared" si="435"/>
        <v>#DIV/0!</v>
      </c>
      <c r="K746" s="113">
        <f t="shared" si="436"/>
        <v>0</v>
      </c>
    </row>
    <row r="747" spans="1:11" hidden="1">
      <c r="A747" s="76" t="s">
        <v>90</v>
      </c>
      <c r="B747" s="128"/>
      <c r="C747" s="129">
        <v>872</v>
      </c>
      <c r="D747" s="115" t="s">
        <v>221</v>
      </c>
      <c r="E747" s="115" t="s">
        <v>211</v>
      </c>
      <c r="F747" s="146"/>
      <c r="G747" s="115"/>
      <c r="H747" s="97">
        <f t="shared" ref="H747:I747" si="450">SUM(H748)</f>
        <v>0</v>
      </c>
      <c r="I747" s="97">
        <f t="shared" si="450"/>
        <v>0</v>
      </c>
      <c r="J747" s="113" t="e">
        <f t="shared" si="435"/>
        <v>#DIV/0!</v>
      </c>
      <c r="K747" s="113">
        <f t="shared" si="436"/>
        <v>0</v>
      </c>
    </row>
    <row r="748" spans="1:11" ht="47.25" hidden="1">
      <c r="A748" s="76" t="s">
        <v>783</v>
      </c>
      <c r="B748" s="128"/>
      <c r="C748" s="129">
        <v>872</v>
      </c>
      <c r="D748" s="115" t="s">
        <v>221</v>
      </c>
      <c r="E748" s="115" t="s">
        <v>211</v>
      </c>
      <c r="F748" s="115" t="s">
        <v>478</v>
      </c>
      <c r="G748" s="115"/>
      <c r="H748" s="88">
        <f t="shared" ref="H748:I755" si="451">SUM(H749)</f>
        <v>0</v>
      </c>
      <c r="I748" s="88">
        <f t="shared" si="451"/>
        <v>0</v>
      </c>
      <c r="J748" s="113" t="e">
        <f t="shared" si="435"/>
        <v>#DIV/0!</v>
      </c>
      <c r="K748" s="113">
        <f t="shared" si="436"/>
        <v>0</v>
      </c>
    </row>
    <row r="749" spans="1:11" hidden="1">
      <c r="A749" s="78" t="s">
        <v>321</v>
      </c>
      <c r="B749" s="128"/>
      <c r="C749" s="129">
        <v>872</v>
      </c>
      <c r="D749" s="91" t="s">
        <v>221</v>
      </c>
      <c r="E749" s="91" t="s">
        <v>211</v>
      </c>
      <c r="F749" s="115" t="s">
        <v>478</v>
      </c>
      <c r="G749" s="92" t="s">
        <v>199</v>
      </c>
      <c r="H749" s="88"/>
      <c r="I749" s="88"/>
      <c r="J749" s="113" t="e">
        <f t="shared" si="435"/>
        <v>#DIV/0!</v>
      </c>
      <c r="K749" s="113">
        <f t="shared" si="436"/>
        <v>0</v>
      </c>
    </row>
    <row r="750" spans="1:11" hidden="1">
      <c r="A750" s="76" t="s">
        <v>367</v>
      </c>
      <c r="B750" s="128"/>
      <c r="C750" s="129">
        <v>872</v>
      </c>
      <c r="D750" s="115" t="s">
        <v>221</v>
      </c>
      <c r="E750" s="115" t="s">
        <v>212</v>
      </c>
      <c r="F750" s="146"/>
      <c r="G750" s="115"/>
      <c r="H750" s="88">
        <f t="shared" ref="H750" si="452">SUM(H751+H753+H755)</f>
        <v>0</v>
      </c>
      <c r="I750" s="88">
        <f t="shared" ref="I750" si="453">SUM(I751+I753+I755)</f>
        <v>0</v>
      </c>
      <c r="J750" s="113" t="e">
        <f t="shared" si="435"/>
        <v>#DIV/0!</v>
      </c>
      <c r="K750" s="113">
        <f t="shared" si="436"/>
        <v>0</v>
      </c>
    </row>
    <row r="751" spans="1:11" ht="49.5" hidden="1" customHeight="1">
      <c r="A751" s="142" t="s">
        <v>784</v>
      </c>
      <c r="B751" s="128"/>
      <c r="C751" s="129">
        <v>872</v>
      </c>
      <c r="D751" s="115" t="s">
        <v>221</v>
      </c>
      <c r="E751" s="115" t="s">
        <v>212</v>
      </c>
      <c r="F751" s="115" t="s">
        <v>402</v>
      </c>
      <c r="G751" s="115"/>
      <c r="H751" s="88">
        <f t="shared" si="451"/>
        <v>0</v>
      </c>
      <c r="I751" s="88">
        <f t="shared" si="451"/>
        <v>0</v>
      </c>
      <c r="J751" s="113" t="e">
        <f t="shared" si="435"/>
        <v>#DIV/0!</v>
      </c>
      <c r="K751" s="113">
        <f t="shared" si="436"/>
        <v>0</v>
      </c>
    </row>
    <row r="752" spans="1:11" hidden="1">
      <c r="A752" s="78" t="s">
        <v>321</v>
      </c>
      <c r="B752" s="128"/>
      <c r="C752" s="129">
        <v>872</v>
      </c>
      <c r="D752" s="91" t="s">
        <v>221</v>
      </c>
      <c r="E752" s="91" t="s">
        <v>212</v>
      </c>
      <c r="F752" s="115" t="s">
        <v>402</v>
      </c>
      <c r="G752" s="92" t="s">
        <v>199</v>
      </c>
      <c r="H752" s="88"/>
      <c r="I752" s="88"/>
      <c r="J752" s="113" t="e">
        <f t="shared" si="435"/>
        <v>#DIV/0!</v>
      </c>
      <c r="K752" s="113">
        <f t="shared" si="436"/>
        <v>0</v>
      </c>
    </row>
    <row r="753" spans="1:11" ht="47.25" hidden="1">
      <c r="A753" s="78" t="s">
        <v>785</v>
      </c>
      <c r="B753" s="128"/>
      <c r="C753" s="129">
        <v>872</v>
      </c>
      <c r="D753" s="115" t="s">
        <v>221</v>
      </c>
      <c r="E753" s="115" t="s">
        <v>212</v>
      </c>
      <c r="F753" s="115" t="s">
        <v>336</v>
      </c>
      <c r="G753" s="115"/>
      <c r="H753" s="88">
        <f t="shared" si="451"/>
        <v>0</v>
      </c>
      <c r="I753" s="88">
        <f t="shared" si="451"/>
        <v>0</v>
      </c>
      <c r="J753" s="113" t="e">
        <f t="shared" si="435"/>
        <v>#DIV/0!</v>
      </c>
      <c r="K753" s="113">
        <f t="shared" si="436"/>
        <v>0</v>
      </c>
    </row>
    <row r="754" spans="1:11" hidden="1">
      <c r="A754" s="78" t="s">
        <v>321</v>
      </c>
      <c r="B754" s="128"/>
      <c r="C754" s="129">
        <v>872</v>
      </c>
      <c r="D754" s="91" t="s">
        <v>221</v>
      </c>
      <c r="E754" s="91" t="s">
        <v>212</v>
      </c>
      <c r="F754" s="115" t="s">
        <v>336</v>
      </c>
      <c r="G754" s="92" t="s">
        <v>199</v>
      </c>
      <c r="H754" s="88"/>
      <c r="I754" s="88"/>
      <c r="J754" s="113" t="e">
        <f t="shared" si="435"/>
        <v>#DIV/0!</v>
      </c>
      <c r="K754" s="113">
        <f t="shared" si="436"/>
        <v>0</v>
      </c>
    </row>
    <row r="755" spans="1:11" ht="78.75" hidden="1">
      <c r="A755" s="78" t="s">
        <v>755</v>
      </c>
      <c r="B755" s="128"/>
      <c r="C755" s="129">
        <v>872</v>
      </c>
      <c r="D755" s="115" t="s">
        <v>221</v>
      </c>
      <c r="E755" s="115" t="s">
        <v>212</v>
      </c>
      <c r="F755" s="115" t="s">
        <v>479</v>
      </c>
      <c r="G755" s="115"/>
      <c r="H755" s="88">
        <f t="shared" si="451"/>
        <v>0</v>
      </c>
      <c r="I755" s="88">
        <f t="shared" si="451"/>
        <v>0</v>
      </c>
      <c r="J755" s="113" t="e">
        <f t="shared" si="435"/>
        <v>#DIV/0!</v>
      </c>
      <c r="K755" s="113">
        <f t="shared" si="436"/>
        <v>0</v>
      </c>
    </row>
    <row r="756" spans="1:11" hidden="1">
      <c r="A756" s="78" t="s">
        <v>321</v>
      </c>
      <c r="B756" s="128"/>
      <c r="C756" s="129">
        <v>872</v>
      </c>
      <c r="D756" s="91" t="s">
        <v>221</v>
      </c>
      <c r="E756" s="91" t="s">
        <v>212</v>
      </c>
      <c r="F756" s="115" t="s">
        <v>479</v>
      </c>
      <c r="G756" s="92" t="s">
        <v>199</v>
      </c>
      <c r="H756" s="88"/>
      <c r="I756" s="88"/>
      <c r="J756" s="113" t="e">
        <f t="shared" si="435"/>
        <v>#DIV/0!</v>
      </c>
      <c r="K756" s="113">
        <f t="shared" si="436"/>
        <v>0</v>
      </c>
    </row>
    <row r="757" spans="1:11" ht="47.25">
      <c r="A757" s="77" t="s">
        <v>1036</v>
      </c>
      <c r="B757" s="139" t="s">
        <v>352</v>
      </c>
      <c r="C757" s="129"/>
      <c r="D757" s="147"/>
      <c r="E757" s="147"/>
      <c r="F757" s="141"/>
      <c r="G757" s="141"/>
      <c r="H757" s="88">
        <f t="shared" ref="H757" si="454">SUM(H758+H763+H767+H802)</f>
        <v>1233.3</v>
      </c>
      <c r="I757" s="88">
        <f t="shared" ref="I757" si="455">SUM(I758+I763+I767+I802)</f>
        <v>1233.3</v>
      </c>
      <c r="J757" s="113">
        <f t="shared" si="435"/>
        <v>100</v>
      </c>
      <c r="K757" s="113">
        <f t="shared" si="436"/>
        <v>0</v>
      </c>
    </row>
    <row r="758" spans="1:11" hidden="1">
      <c r="A758" s="75" t="s">
        <v>25</v>
      </c>
      <c r="B758" s="118"/>
      <c r="C758" s="90">
        <v>872</v>
      </c>
      <c r="D758" s="115" t="s">
        <v>210</v>
      </c>
      <c r="E758" s="115" t="s">
        <v>323</v>
      </c>
      <c r="F758" s="115"/>
      <c r="G758" s="115"/>
      <c r="H758" s="88">
        <f t="shared" ref="H758" si="456">SUM(H759+H761)</f>
        <v>0</v>
      </c>
      <c r="I758" s="88">
        <f t="shared" ref="I758" si="457">SUM(I759+I761)</f>
        <v>0</v>
      </c>
      <c r="J758" s="113" t="e">
        <f t="shared" si="435"/>
        <v>#DIV/0!</v>
      </c>
      <c r="K758" s="113">
        <f t="shared" si="436"/>
        <v>0</v>
      </c>
    </row>
    <row r="759" spans="1:11" ht="141.75" hidden="1">
      <c r="A759" s="122" t="s">
        <v>662</v>
      </c>
      <c r="B759" s="123"/>
      <c r="C759" s="90">
        <v>872</v>
      </c>
      <c r="D759" s="115" t="s">
        <v>210</v>
      </c>
      <c r="E759" s="115" t="s">
        <v>323</v>
      </c>
      <c r="F759" s="115" t="s">
        <v>397</v>
      </c>
      <c r="G759" s="115"/>
      <c r="H759" s="88">
        <f t="shared" ref="H759:I759" si="458">SUM(H760)</f>
        <v>0</v>
      </c>
      <c r="I759" s="88">
        <f t="shared" si="458"/>
        <v>0</v>
      </c>
      <c r="J759" s="113" t="e">
        <f t="shared" si="435"/>
        <v>#DIV/0!</v>
      </c>
      <c r="K759" s="113">
        <f t="shared" si="436"/>
        <v>0</v>
      </c>
    </row>
    <row r="760" spans="1:11" ht="31.5" hidden="1">
      <c r="A760" s="75" t="s">
        <v>441</v>
      </c>
      <c r="B760" s="93"/>
      <c r="C760" s="90">
        <v>872</v>
      </c>
      <c r="D760" s="115" t="s">
        <v>210</v>
      </c>
      <c r="E760" s="115" t="s">
        <v>323</v>
      </c>
      <c r="F760" s="115" t="s">
        <v>397</v>
      </c>
      <c r="G760" s="115" t="s">
        <v>438</v>
      </c>
      <c r="H760" s="88"/>
      <c r="I760" s="88"/>
      <c r="J760" s="113" t="e">
        <f t="shared" si="435"/>
        <v>#DIV/0!</v>
      </c>
      <c r="K760" s="113">
        <f t="shared" si="436"/>
        <v>0</v>
      </c>
    </row>
    <row r="761" spans="1:11" ht="220.5" hidden="1">
      <c r="A761" s="75" t="s">
        <v>663</v>
      </c>
      <c r="B761" s="93"/>
      <c r="C761" s="90">
        <v>872</v>
      </c>
      <c r="D761" s="115" t="s">
        <v>210</v>
      </c>
      <c r="E761" s="115" t="s">
        <v>323</v>
      </c>
      <c r="F761" s="115" t="s">
        <v>165</v>
      </c>
      <c r="G761" s="115"/>
      <c r="H761" s="88">
        <f t="shared" ref="H761:I761" si="459">SUM(H762)</f>
        <v>0</v>
      </c>
      <c r="I761" s="88">
        <f t="shared" si="459"/>
        <v>0</v>
      </c>
      <c r="J761" s="113" t="e">
        <f t="shared" si="435"/>
        <v>#DIV/0!</v>
      </c>
      <c r="K761" s="113">
        <f t="shared" si="436"/>
        <v>0</v>
      </c>
    </row>
    <row r="762" spans="1:11" hidden="1">
      <c r="A762" s="75" t="s">
        <v>135</v>
      </c>
      <c r="B762" s="93"/>
      <c r="C762" s="90">
        <v>872</v>
      </c>
      <c r="D762" s="115" t="s">
        <v>210</v>
      </c>
      <c r="E762" s="115" t="s">
        <v>323</v>
      </c>
      <c r="F762" s="115" t="s">
        <v>165</v>
      </c>
      <c r="G762" s="115" t="s">
        <v>438</v>
      </c>
      <c r="H762" s="88"/>
      <c r="I762" s="88"/>
      <c r="J762" s="113" t="e">
        <f t="shared" si="435"/>
        <v>#DIV/0!</v>
      </c>
      <c r="K762" s="113">
        <f t="shared" si="436"/>
        <v>0</v>
      </c>
    </row>
    <row r="763" spans="1:11" hidden="1">
      <c r="A763" s="78" t="s">
        <v>52</v>
      </c>
      <c r="B763" s="89"/>
      <c r="C763" s="129">
        <v>872</v>
      </c>
      <c r="D763" s="91" t="s">
        <v>213</v>
      </c>
      <c r="E763" s="91"/>
      <c r="F763" s="92"/>
      <c r="G763" s="92"/>
      <c r="H763" s="88">
        <f t="shared" ref="H763:I765" si="460">SUM(H764)</f>
        <v>0</v>
      </c>
      <c r="I763" s="88">
        <f t="shared" si="460"/>
        <v>0</v>
      </c>
      <c r="J763" s="113" t="e">
        <f t="shared" si="435"/>
        <v>#DIV/0!</v>
      </c>
      <c r="K763" s="113">
        <f t="shared" si="436"/>
        <v>0</v>
      </c>
    </row>
    <row r="764" spans="1:11" hidden="1">
      <c r="A764" s="76" t="s">
        <v>72</v>
      </c>
      <c r="B764" s="89"/>
      <c r="C764" s="129">
        <v>872</v>
      </c>
      <c r="D764" s="91" t="s">
        <v>213</v>
      </c>
      <c r="E764" s="91" t="s">
        <v>220</v>
      </c>
      <c r="F764" s="92"/>
      <c r="G764" s="92"/>
      <c r="H764" s="88">
        <f t="shared" si="460"/>
        <v>0</v>
      </c>
      <c r="I764" s="88">
        <f t="shared" si="460"/>
        <v>0</v>
      </c>
      <c r="J764" s="113" t="e">
        <f t="shared" si="435"/>
        <v>#DIV/0!</v>
      </c>
      <c r="K764" s="113">
        <f t="shared" si="436"/>
        <v>0</v>
      </c>
    </row>
    <row r="765" spans="1:11" ht="126" hidden="1">
      <c r="A765" s="75" t="s">
        <v>786</v>
      </c>
      <c r="B765" s="89"/>
      <c r="C765" s="129">
        <v>872</v>
      </c>
      <c r="D765" s="91" t="s">
        <v>213</v>
      </c>
      <c r="E765" s="91" t="s">
        <v>220</v>
      </c>
      <c r="F765" s="92" t="s">
        <v>527</v>
      </c>
      <c r="G765" s="92"/>
      <c r="H765" s="88">
        <f t="shared" si="460"/>
        <v>0</v>
      </c>
      <c r="I765" s="88">
        <f t="shared" si="460"/>
        <v>0</v>
      </c>
      <c r="J765" s="113" t="e">
        <f t="shared" si="435"/>
        <v>#DIV/0!</v>
      </c>
      <c r="K765" s="113">
        <f t="shared" si="436"/>
        <v>0</v>
      </c>
    </row>
    <row r="766" spans="1:11" ht="31.5" hidden="1">
      <c r="A766" s="76" t="s">
        <v>151</v>
      </c>
      <c r="B766" s="128"/>
      <c r="C766" s="129">
        <v>872</v>
      </c>
      <c r="D766" s="130" t="s">
        <v>213</v>
      </c>
      <c r="E766" s="130" t="s">
        <v>220</v>
      </c>
      <c r="F766" s="92" t="s">
        <v>527</v>
      </c>
      <c r="G766" s="91" t="s">
        <v>187</v>
      </c>
      <c r="H766" s="88"/>
      <c r="I766" s="88"/>
      <c r="J766" s="113" t="e">
        <f t="shared" si="435"/>
        <v>#DIV/0!</v>
      </c>
      <c r="K766" s="113">
        <f t="shared" si="436"/>
        <v>0</v>
      </c>
    </row>
    <row r="767" spans="1:11" ht="31.5">
      <c r="A767" s="74" t="s">
        <v>327</v>
      </c>
      <c r="B767" s="132"/>
      <c r="C767" s="129">
        <v>872</v>
      </c>
      <c r="D767" s="130" t="s">
        <v>216</v>
      </c>
      <c r="E767" s="130"/>
      <c r="F767" s="91"/>
      <c r="G767" s="91"/>
      <c r="H767" s="88">
        <f t="shared" ref="H767" si="461">SUM(H768+H799)</f>
        <v>1233.3</v>
      </c>
      <c r="I767" s="88">
        <f t="shared" ref="I767" si="462">SUM(I768+I799)</f>
        <v>1233.3</v>
      </c>
      <c r="J767" s="113">
        <f t="shared" si="435"/>
        <v>100</v>
      </c>
      <c r="K767" s="113">
        <f t="shared" si="436"/>
        <v>0</v>
      </c>
    </row>
    <row r="768" spans="1:11">
      <c r="A768" s="74" t="s">
        <v>328</v>
      </c>
      <c r="B768" s="132"/>
      <c r="C768" s="129">
        <v>872</v>
      </c>
      <c r="D768" s="130" t="s">
        <v>216</v>
      </c>
      <c r="E768" s="130" t="s">
        <v>210</v>
      </c>
      <c r="F768" s="91"/>
      <c r="G768" s="91"/>
      <c r="H768" s="88">
        <f t="shared" ref="H768" si="463">SUM(H769+H771+H775+H777+H788+H793+H795+H797+H790+H784+H786+H780+H782)</f>
        <v>1233.3</v>
      </c>
      <c r="I768" s="88">
        <f t="shared" ref="I768" si="464">SUM(I769+I771+I775+I777+I788+I793+I795+I797+I790+I784+I786+I780+I782)</f>
        <v>1233.3</v>
      </c>
      <c r="J768" s="113">
        <f t="shared" si="435"/>
        <v>100</v>
      </c>
      <c r="K768" s="113">
        <f t="shared" si="436"/>
        <v>0</v>
      </c>
    </row>
    <row r="769" spans="1:194" ht="63">
      <c r="A769" s="134" t="s">
        <v>971</v>
      </c>
      <c r="B769" s="128"/>
      <c r="C769" s="129">
        <v>872</v>
      </c>
      <c r="D769" s="130" t="s">
        <v>216</v>
      </c>
      <c r="E769" s="130" t="s">
        <v>210</v>
      </c>
      <c r="F769" s="91" t="s">
        <v>274</v>
      </c>
      <c r="G769" s="91"/>
      <c r="H769" s="88">
        <f t="shared" ref="H769:I769" si="465">SUM(H770)</f>
        <v>1233.3</v>
      </c>
      <c r="I769" s="88">
        <f t="shared" si="465"/>
        <v>1233.3</v>
      </c>
      <c r="J769" s="113">
        <f t="shared" si="435"/>
        <v>100</v>
      </c>
      <c r="K769" s="113">
        <f t="shared" si="436"/>
        <v>0</v>
      </c>
    </row>
    <row r="770" spans="1:194" ht="31.5">
      <c r="A770" s="76" t="s">
        <v>151</v>
      </c>
      <c r="B770" s="128"/>
      <c r="C770" s="129">
        <v>872</v>
      </c>
      <c r="D770" s="130" t="s">
        <v>216</v>
      </c>
      <c r="E770" s="130" t="s">
        <v>210</v>
      </c>
      <c r="F770" s="91" t="s">
        <v>274</v>
      </c>
      <c r="G770" s="91" t="s">
        <v>187</v>
      </c>
      <c r="H770" s="88">
        <v>1233.3</v>
      </c>
      <c r="I770" s="88">
        <v>1233.3</v>
      </c>
      <c r="J770" s="113">
        <f t="shared" si="435"/>
        <v>100</v>
      </c>
      <c r="K770" s="113">
        <f t="shared" si="436"/>
        <v>0</v>
      </c>
    </row>
    <row r="771" spans="1:194" ht="78.75" hidden="1">
      <c r="A771" s="74" t="s">
        <v>787</v>
      </c>
      <c r="B771" s="128"/>
      <c r="C771" s="129">
        <v>872</v>
      </c>
      <c r="D771" s="130" t="s">
        <v>216</v>
      </c>
      <c r="E771" s="130" t="s">
        <v>210</v>
      </c>
      <c r="F771" s="91" t="s">
        <v>337</v>
      </c>
      <c r="G771" s="91"/>
      <c r="H771" s="88">
        <f t="shared" ref="H771:I771" si="466">SUM(H772)</f>
        <v>0</v>
      </c>
      <c r="I771" s="88">
        <f t="shared" si="466"/>
        <v>0</v>
      </c>
      <c r="J771" s="113" t="e">
        <f t="shared" si="435"/>
        <v>#DIV/0!</v>
      </c>
      <c r="K771" s="113">
        <f t="shared" si="436"/>
        <v>0</v>
      </c>
    </row>
    <row r="772" spans="1:194" ht="31.5" hidden="1">
      <c r="A772" s="74" t="s">
        <v>151</v>
      </c>
      <c r="B772" s="128"/>
      <c r="C772" s="129">
        <v>872</v>
      </c>
      <c r="D772" s="130" t="s">
        <v>216</v>
      </c>
      <c r="E772" s="130" t="s">
        <v>210</v>
      </c>
      <c r="F772" s="91" t="s">
        <v>337</v>
      </c>
      <c r="G772" s="91" t="s">
        <v>187</v>
      </c>
      <c r="H772" s="88"/>
      <c r="I772" s="88"/>
      <c r="J772" s="113" t="e">
        <f t="shared" si="435"/>
        <v>#DIV/0!</v>
      </c>
      <c r="K772" s="113">
        <f t="shared" si="436"/>
        <v>0</v>
      </c>
    </row>
    <row r="773" spans="1:194" hidden="1">
      <c r="A773" s="74"/>
      <c r="B773" s="128"/>
      <c r="C773" s="129"/>
      <c r="D773" s="130"/>
      <c r="E773" s="130"/>
      <c r="F773" s="91"/>
      <c r="G773" s="91"/>
      <c r="H773" s="88"/>
      <c r="I773" s="88"/>
      <c r="J773" s="113" t="e">
        <f t="shared" si="435"/>
        <v>#DIV/0!</v>
      </c>
      <c r="K773" s="113">
        <f t="shared" si="436"/>
        <v>0</v>
      </c>
    </row>
    <row r="774" spans="1:194" hidden="1">
      <c r="A774" s="74"/>
      <c r="B774" s="128"/>
      <c r="C774" s="129"/>
      <c r="D774" s="130"/>
      <c r="E774" s="130"/>
      <c r="F774" s="91"/>
      <c r="G774" s="91"/>
      <c r="H774" s="88"/>
      <c r="I774" s="88"/>
      <c r="J774" s="113" t="e">
        <f t="shared" si="435"/>
        <v>#DIV/0!</v>
      </c>
      <c r="K774" s="113">
        <f t="shared" si="436"/>
        <v>0</v>
      </c>
    </row>
    <row r="775" spans="1:194" ht="94.5" hidden="1">
      <c r="A775" s="74" t="s">
        <v>788</v>
      </c>
      <c r="B775" s="128"/>
      <c r="C775" s="129">
        <v>872</v>
      </c>
      <c r="D775" s="130" t="s">
        <v>216</v>
      </c>
      <c r="E775" s="130" t="s">
        <v>210</v>
      </c>
      <c r="F775" s="91" t="s">
        <v>338</v>
      </c>
      <c r="G775" s="91"/>
      <c r="H775" s="88">
        <f t="shared" ref="H775:I775" si="467">SUM(H776)</f>
        <v>0</v>
      </c>
      <c r="I775" s="88">
        <f t="shared" si="467"/>
        <v>0</v>
      </c>
      <c r="J775" s="113" t="e">
        <f t="shared" si="435"/>
        <v>#DIV/0!</v>
      </c>
      <c r="K775" s="113">
        <f t="shared" si="436"/>
        <v>0</v>
      </c>
    </row>
    <row r="776" spans="1:194" ht="31.5" hidden="1">
      <c r="A776" s="74" t="s">
        <v>151</v>
      </c>
      <c r="B776" s="128"/>
      <c r="C776" s="129">
        <v>872</v>
      </c>
      <c r="D776" s="130" t="s">
        <v>216</v>
      </c>
      <c r="E776" s="130" t="s">
        <v>210</v>
      </c>
      <c r="F776" s="91" t="s">
        <v>338</v>
      </c>
      <c r="G776" s="91" t="s">
        <v>187</v>
      </c>
      <c r="H776" s="88"/>
      <c r="I776" s="88"/>
      <c r="J776" s="113" t="e">
        <f t="shared" si="435"/>
        <v>#DIV/0!</v>
      </c>
      <c r="K776" s="113">
        <f t="shared" si="436"/>
        <v>0</v>
      </c>
    </row>
    <row r="777" spans="1:194" ht="94.5" hidden="1">
      <c r="A777" s="74" t="s">
        <v>789</v>
      </c>
      <c r="B777" s="128"/>
      <c r="C777" s="129">
        <v>872</v>
      </c>
      <c r="D777" s="130" t="s">
        <v>216</v>
      </c>
      <c r="E777" s="130" t="s">
        <v>210</v>
      </c>
      <c r="F777" s="71" t="s">
        <v>425</v>
      </c>
      <c r="G777" s="91"/>
      <c r="H777" s="88">
        <f t="shared" ref="H777:I777" si="468">SUM(H778)</f>
        <v>0</v>
      </c>
      <c r="I777" s="88">
        <f t="shared" si="468"/>
        <v>0</v>
      </c>
      <c r="J777" s="113" t="e">
        <f t="shared" si="435"/>
        <v>#DIV/0!</v>
      </c>
      <c r="K777" s="113">
        <f t="shared" si="436"/>
        <v>0</v>
      </c>
    </row>
    <row r="778" spans="1:194" ht="31.5" hidden="1">
      <c r="A778" s="74" t="s">
        <v>151</v>
      </c>
      <c r="B778" s="128"/>
      <c r="C778" s="129">
        <v>872</v>
      </c>
      <c r="D778" s="130" t="s">
        <v>216</v>
      </c>
      <c r="E778" s="130" t="s">
        <v>210</v>
      </c>
      <c r="F778" s="71" t="s">
        <v>425</v>
      </c>
      <c r="G778" s="91" t="s">
        <v>187</v>
      </c>
      <c r="H778" s="88"/>
      <c r="I778" s="88"/>
      <c r="J778" s="113" t="e">
        <f t="shared" si="435"/>
        <v>#DIV/0!</v>
      </c>
      <c r="K778" s="113">
        <f t="shared" si="436"/>
        <v>0</v>
      </c>
    </row>
    <row r="779" spans="1:194" ht="47.25" hidden="1">
      <c r="A779" s="76" t="s">
        <v>188</v>
      </c>
      <c r="B779" s="128"/>
      <c r="C779" s="129">
        <v>872</v>
      </c>
      <c r="D779" s="130" t="s">
        <v>216</v>
      </c>
      <c r="E779" s="130" t="s">
        <v>210</v>
      </c>
      <c r="F779" s="91" t="s">
        <v>329</v>
      </c>
      <c r="G779" s="91" t="s">
        <v>353</v>
      </c>
      <c r="H779" s="88"/>
      <c r="I779" s="88"/>
      <c r="J779" s="113" t="e">
        <f t="shared" si="435"/>
        <v>#DIV/0!</v>
      </c>
      <c r="K779" s="113">
        <f t="shared" si="436"/>
        <v>0</v>
      </c>
    </row>
    <row r="780" spans="1:194" s="173" customFormat="1" ht="110.25" hidden="1">
      <c r="A780" s="76" t="s">
        <v>732</v>
      </c>
      <c r="B780" s="89"/>
      <c r="C780" s="90">
        <v>872</v>
      </c>
      <c r="D780" s="91" t="s">
        <v>216</v>
      </c>
      <c r="E780" s="91" t="s">
        <v>210</v>
      </c>
      <c r="F780" s="92" t="s">
        <v>579</v>
      </c>
      <c r="G780" s="92"/>
      <c r="H780" s="88">
        <f t="shared" ref="H780:I782" si="469">SUM(H781)</f>
        <v>0</v>
      </c>
      <c r="I780" s="88">
        <f t="shared" si="469"/>
        <v>0</v>
      </c>
      <c r="J780" s="113" t="e">
        <f t="shared" si="435"/>
        <v>#DIV/0!</v>
      </c>
      <c r="K780" s="113">
        <f t="shared" si="436"/>
        <v>0</v>
      </c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  <c r="EE780"/>
      <c r="EF780"/>
      <c r="EG780"/>
      <c r="EH780"/>
      <c r="EI780"/>
      <c r="EJ780"/>
      <c r="EK780"/>
      <c r="EL780"/>
      <c r="EM780"/>
      <c r="EN780"/>
      <c r="EO780"/>
      <c r="EP780"/>
      <c r="EQ780"/>
      <c r="ER780"/>
      <c r="ES780"/>
      <c r="ET780"/>
      <c r="EU780"/>
      <c r="EV780"/>
      <c r="EW780"/>
      <c r="EX780"/>
      <c r="EY780"/>
      <c r="EZ780"/>
      <c r="FA780"/>
      <c r="FB780"/>
      <c r="FC780"/>
      <c r="FD780"/>
      <c r="FE780"/>
      <c r="FF780"/>
      <c r="FG780"/>
      <c r="FH780"/>
      <c r="FI780"/>
      <c r="FJ780"/>
      <c r="FK780"/>
      <c r="FL780"/>
      <c r="FM780"/>
      <c r="FN780"/>
      <c r="FO780"/>
      <c r="FP780"/>
      <c r="FQ780"/>
      <c r="FR780"/>
      <c r="FS780"/>
      <c r="FT780"/>
      <c r="FU780"/>
      <c r="FV780"/>
      <c r="FW780"/>
      <c r="FX780"/>
      <c r="FY780"/>
      <c r="FZ780"/>
      <c r="GA780"/>
      <c r="GB780"/>
      <c r="GC780"/>
      <c r="GD780"/>
      <c r="GE780"/>
      <c r="GF780"/>
      <c r="GG780"/>
      <c r="GH780"/>
      <c r="GI780"/>
      <c r="GJ780"/>
      <c r="GK780"/>
      <c r="GL780"/>
    </row>
    <row r="781" spans="1:194" s="173" customFormat="1" ht="31.5" hidden="1">
      <c r="A781" s="74" t="s">
        <v>151</v>
      </c>
      <c r="B781" s="89"/>
      <c r="C781" s="90">
        <v>872</v>
      </c>
      <c r="D781" s="91" t="s">
        <v>216</v>
      </c>
      <c r="E781" s="91" t="s">
        <v>210</v>
      </c>
      <c r="F781" s="92" t="s">
        <v>579</v>
      </c>
      <c r="G781" s="92" t="s">
        <v>187</v>
      </c>
      <c r="H781" s="88"/>
      <c r="I781" s="88"/>
      <c r="J781" s="113" t="e">
        <f t="shared" si="435"/>
        <v>#DIV/0!</v>
      </c>
      <c r="K781" s="113">
        <f t="shared" si="436"/>
        <v>0</v>
      </c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  <c r="EE781"/>
      <c r="EF781"/>
      <c r="EG781"/>
      <c r="EH781"/>
      <c r="EI781"/>
      <c r="EJ781"/>
      <c r="EK781"/>
      <c r="EL781"/>
      <c r="EM781"/>
      <c r="EN781"/>
      <c r="EO781"/>
      <c r="EP781"/>
      <c r="EQ781"/>
      <c r="ER781"/>
      <c r="ES781"/>
      <c r="ET781"/>
      <c r="EU781"/>
      <c r="EV781"/>
      <c r="EW781"/>
      <c r="EX781"/>
      <c r="EY781"/>
      <c r="EZ781"/>
      <c r="FA781"/>
      <c r="FB781"/>
      <c r="FC781"/>
      <c r="FD781"/>
      <c r="FE781"/>
      <c r="FF781"/>
      <c r="FG781"/>
      <c r="FH781"/>
      <c r="FI781"/>
      <c r="FJ781"/>
      <c r="FK781"/>
      <c r="FL781"/>
      <c r="FM781"/>
      <c r="FN781"/>
      <c r="FO781"/>
      <c r="FP781"/>
      <c r="FQ781"/>
      <c r="FR781"/>
      <c r="FS781"/>
      <c r="FT781"/>
      <c r="FU781"/>
      <c r="FV781"/>
      <c r="FW781"/>
      <c r="FX781"/>
      <c r="FY781"/>
      <c r="FZ781"/>
      <c r="GA781"/>
      <c r="GB781"/>
      <c r="GC781"/>
      <c r="GD781"/>
      <c r="GE781"/>
      <c r="GF781"/>
      <c r="GG781"/>
      <c r="GH781"/>
      <c r="GI781"/>
      <c r="GJ781"/>
      <c r="GK781"/>
      <c r="GL781"/>
    </row>
    <row r="782" spans="1:194" s="173" customFormat="1" ht="47.25" hidden="1">
      <c r="A782" s="75" t="s">
        <v>593</v>
      </c>
      <c r="B782" s="89"/>
      <c r="C782" s="90">
        <v>872</v>
      </c>
      <c r="D782" s="91" t="s">
        <v>216</v>
      </c>
      <c r="E782" s="91" t="s">
        <v>210</v>
      </c>
      <c r="F782" s="92" t="s">
        <v>596</v>
      </c>
      <c r="G782" s="92"/>
      <c r="H782" s="88">
        <f t="shared" si="469"/>
        <v>0</v>
      </c>
      <c r="I782" s="88">
        <f t="shared" si="469"/>
        <v>0</v>
      </c>
      <c r="J782" s="113" t="e">
        <f t="shared" si="435"/>
        <v>#DIV/0!</v>
      </c>
      <c r="K782" s="113">
        <f t="shared" si="436"/>
        <v>0</v>
      </c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  <c r="EE782"/>
      <c r="EF782"/>
      <c r="EG782"/>
      <c r="EH782"/>
      <c r="EI782"/>
      <c r="EJ782"/>
      <c r="EK782"/>
      <c r="EL782"/>
      <c r="EM782"/>
      <c r="EN782"/>
      <c r="EO782"/>
      <c r="EP782"/>
      <c r="EQ782"/>
      <c r="ER782"/>
      <c r="ES782"/>
      <c r="ET782"/>
      <c r="EU782"/>
      <c r="EV782"/>
      <c r="EW782"/>
      <c r="EX782"/>
      <c r="EY782"/>
      <c r="EZ782"/>
      <c r="FA782"/>
      <c r="FB782"/>
      <c r="FC782"/>
      <c r="FD782"/>
      <c r="FE782"/>
      <c r="FF782"/>
      <c r="FG782"/>
      <c r="FH782"/>
      <c r="FI782"/>
      <c r="FJ782"/>
      <c r="FK782"/>
      <c r="FL782"/>
      <c r="FM782"/>
      <c r="FN782"/>
      <c r="FO782"/>
      <c r="FP782"/>
      <c r="FQ782"/>
      <c r="FR782"/>
      <c r="FS782"/>
      <c r="FT782"/>
      <c r="FU782"/>
      <c r="FV782"/>
      <c r="FW782"/>
      <c r="FX782"/>
      <c r="FY782"/>
      <c r="FZ782"/>
      <c r="GA782"/>
      <c r="GB782"/>
      <c r="GC782"/>
      <c r="GD782"/>
      <c r="GE782"/>
      <c r="GF782"/>
      <c r="GG782"/>
      <c r="GH782"/>
      <c r="GI782"/>
      <c r="GJ782"/>
      <c r="GK782"/>
      <c r="GL782"/>
    </row>
    <row r="783" spans="1:194" s="173" customFormat="1" ht="31.5" hidden="1">
      <c r="A783" s="74" t="s">
        <v>151</v>
      </c>
      <c r="B783" s="89"/>
      <c r="C783" s="90">
        <v>872</v>
      </c>
      <c r="D783" s="91" t="s">
        <v>216</v>
      </c>
      <c r="E783" s="91" t="s">
        <v>210</v>
      </c>
      <c r="F783" s="92" t="s">
        <v>596</v>
      </c>
      <c r="G783" s="92" t="s">
        <v>187</v>
      </c>
      <c r="H783" s="88"/>
      <c r="I783" s="88"/>
      <c r="J783" s="113" t="e">
        <f t="shared" si="435"/>
        <v>#DIV/0!</v>
      </c>
      <c r="K783" s="113">
        <f t="shared" si="436"/>
        <v>0</v>
      </c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  <c r="EE783"/>
      <c r="EF783"/>
      <c r="EG783"/>
      <c r="EH783"/>
      <c r="EI783"/>
      <c r="EJ783"/>
      <c r="EK783"/>
      <c r="EL783"/>
      <c r="EM783"/>
      <c r="EN783"/>
      <c r="EO783"/>
      <c r="EP783"/>
      <c r="EQ783"/>
      <c r="ER783"/>
      <c r="ES783"/>
      <c r="ET783"/>
      <c r="EU783"/>
      <c r="EV783"/>
      <c r="EW783"/>
      <c r="EX783"/>
      <c r="EY783"/>
      <c r="EZ783"/>
      <c r="FA783"/>
      <c r="FB783"/>
      <c r="FC783"/>
      <c r="FD783"/>
      <c r="FE783"/>
      <c r="FF783"/>
      <c r="FG783"/>
      <c r="FH783"/>
      <c r="FI783"/>
      <c r="FJ783"/>
      <c r="FK783"/>
      <c r="FL783"/>
      <c r="FM783"/>
      <c r="FN783"/>
      <c r="FO783"/>
      <c r="FP783"/>
      <c r="FQ783"/>
      <c r="FR783"/>
      <c r="FS783"/>
      <c r="FT783"/>
      <c r="FU783"/>
      <c r="FV783"/>
      <c r="FW783"/>
      <c r="FX783"/>
      <c r="FY783"/>
      <c r="FZ783"/>
      <c r="GA783"/>
      <c r="GB783"/>
      <c r="GC783"/>
      <c r="GD783"/>
      <c r="GE783"/>
      <c r="GF783"/>
      <c r="GG783"/>
      <c r="GH783"/>
      <c r="GI783"/>
      <c r="GJ783"/>
      <c r="GK783"/>
      <c r="GL783"/>
    </row>
    <row r="784" spans="1:194" ht="110.25" hidden="1">
      <c r="A784" s="76" t="s">
        <v>790</v>
      </c>
      <c r="B784" s="128"/>
      <c r="C784" s="129">
        <v>872</v>
      </c>
      <c r="D784" s="130" t="s">
        <v>216</v>
      </c>
      <c r="E784" s="130" t="s">
        <v>210</v>
      </c>
      <c r="F784" s="91" t="s">
        <v>0</v>
      </c>
      <c r="G784" s="91"/>
      <c r="H784" s="88">
        <f t="shared" ref="H784:I784" si="470">SUM(H785)</f>
        <v>0</v>
      </c>
      <c r="I784" s="88">
        <f t="shared" si="470"/>
        <v>0</v>
      </c>
      <c r="J784" s="113" t="e">
        <f t="shared" si="435"/>
        <v>#DIV/0!</v>
      </c>
      <c r="K784" s="113">
        <f t="shared" si="436"/>
        <v>0</v>
      </c>
    </row>
    <row r="785" spans="1:11" ht="31.5" hidden="1">
      <c r="A785" s="74" t="s">
        <v>151</v>
      </c>
      <c r="B785" s="128"/>
      <c r="C785" s="129">
        <v>872</v>
      </c>
      <c r="D785" s="130" t="s">
        <v>216</v>
      </c>
      <c r="E785" s="130" t="s">
        <v>210</v>
      </c>
      <c r="F785" s="91" t="s">
        <v>0</v>
      </c>
      <c r="G785" s="91" t="s">
        <v>187</v>
      </c>
      <c r="H785" s="88"/>
      <c r="I785" s="88"/>
      <c r="J785" s="113" t="e">
        <f t="shared" ref="J785:J848" si="471">SUM(I785/H785*100)</f>
        <v>#DIV/0!</v>
      </c>
      <c r="K785" s="113">
        <f t="shared" ref="K785:K848" si="472">SUM(I785-H785)</f>
        <v>0</v>
      </c>
    </row>
    <row r="786" spans="1:11" ht="126" hidden="1">
      <c r="A786" s="78" t="s">
        <v>791</v>
      </c>
      <c r="B786" s="128"/>
      <c r="C786" s="129">
        <v>872</v>
      </c>
      <c r="D786" s="130" t="s">
        <v>216</v>
      </c>
      <c r="E786" s="130" t="s">
        <v>210</v>
      </c>
      <c r="F786" s="91" t="s">
        <v>1</v>
      </c>
      <c r="G786" s="91"/>
      <c r="H786" s="88">
        <f t="shared" ref="H786:I786" si="473">SUM(H787)</f>
        <v>0</v>
      </c>
      <c r="I786" s="88">
        <f t="shared" si="473"/>
        <v>0</v>
      </c>
      <c r="J786" s="113" t="e">
        <f t="shared" si="471"/>
        <v>#DIV/0!</v>
      </c>
      <c r="K786" s="113">
        <f t="shared" si="472"/>
        <v>0</v>
      </c>
    </row>
    <row r="787" spans="1:11" ht="31.5" hidden="1">
      <c r="A787" s="76" t="s">
        <v>151</v>
      </c>
      <c r="B787" s="128"/>
      <c r="C787" s="129">
        <v>872</v>
      </c>
      <c r="D787" s="130" t="s">
        <v>216</v>
      </c>
      <c r="E787" s="130" t="s">
        <v>210</v>
      </c>
      <c r="F787" s="91" t="s">
        <v>1</v>
      </c>
      <c r="G787" s="91" t="s">
        <v>187</v>
      </c>
      <c r="H787" s="88"/>
      <c r="I787" s="88"/>
      <c r="J787" s="113" t="e">
        <f t="shared" si="471"/>
        <v>#DIV/0!</v>
      </c>
      <c r="K787" s="113">
        <f t="shared" si="472"/>
        <v>0</v>
      </c>
    </row>
    <row r="788" spans="1:11" ht="173.25" hidden="1">
      <c r="A788" s="76" t="s">
        <v>792</v>
      </c>
      <c r="B788" s="128"/>
      <c r="C788" s="129">
        <v>872</v>
      </c>
      <c r="D788" s="130" t="s">
        <v>216</v>
      </c>
      <c r="E788" s="130" t="s">
        <v>210</v>
      </c>
      <c r="F788" s="91" t="s">
        <v>182</v>
      </c>
      <c r="G788" s="91"/>
      <c r="H788" s="88">
        <f t="shared" ref="H788:I788" si="474">SUM(H789)</f>
        <v>0</v>
      </c>
      <c r="I788" s="88">
        <f t="shared" si="474"/>
        <v>0</v>
      </c>
      <c r="J788" s="113" t="e">
        <f t="shared" si="471"/>
        <v>#DIV/0!</v>
      </c>
      <c r="K788" s="113">
        <f t="shared" si="472"/>
        <v>0</v>
      </c>
    </row>
    <row r="789" spans="1:11" ht="31.5" hidden="1">
      <c r="A789" s="76" t="s">
        <v>151</v>
      </c>
      <c r="B789" s="128"/>
      <c r="C789" s="129">
        <v>872</v>
      </c>
      <c r="D789" s="130" t="s">
        <v>216</v>
      </c>
      <c r="E789" s="130" t="s">
        <v>210</v>
      </c>
      <c r="F789" s="91" t="s">
        <v>182</v>
      </c>
      <c r="G789" s="91" t="s">
        <v>187</v>
      </c>
      <c r="H789" s="88"/>
      <c r="I789" s="88"/>
      <c r="J789" s="113" t="e">
        <f t="shared" si="471"/>
        <v>#DIV/0!</v>
      </c>
      <c r="K789" s="113">
        <f t="shared" si="472"/>
        <v>0</v>
      </c>
    </row>
    <row r="790" spans="1:11" ht="141.75" hidden="1">
      <c r="A790" s="76" t="s">
        <v>793</v>
      </c>
      <c r="B790" s="128"/>
      <c r="C790" s="129">
        <v>872</v>
      </c>
      <c r="D790" s="130" t="s">
        <v>216</v>
      </c>
      <c r="E790" s="130" t="s">
        <v>210</v>
      </c>
      <c r="F790" s="91" t="s">
        <v>271</v>
      </c>
      <c r="G790" s="91"/>
      <c r="H790" s="88">
        <f t="shared" ref="H790:I790" si="475">SUM(H791)</f>
        <v>0</v>
      </c>
      <c r="I790" s="88">
        <f t="shared" si="475"/>
        <v>0</v>
      </c>
      <c r="J790" s="113" t="e">
        <f t="shared" si="471"/>
        <v>#DIV/0!</v>
      </c>
      <c r="K790" s="113">
        <f t="shared" si="472"/>
        <v>0</v>
      </c>
    </row>
    <row r="791" spans="1:11" ht="31.5" hidden="1">
      <c r="A791" s="76" t="s">
        <v>151</v>
      </c>
      <c r="B791" s="128"/>
      <c r="C791" s="129">
        <v>872</v>
      </c>
      <c r="D791" s="130" t="s">
        <v>216</v>
      </c>
      <c r="E791" s="130" t="s">
        <v>210</v>
      </c>
      <c r="F791" s="91" t="s">
        <v>271</v>
      </c>
      <c r="G791" s="91" t="s">
        <v>187</v>
      </c>
      <c r="H791" s="88"/>
      <c r="I791" s="88"/>
      <c r="J791" s="113" t="e">
        <f t="shared" si="471"/>
        <v>#DIV/0!</v>
      </c>
      <c r="K791" s="113">
        <f t="shared" si="472"/>
        <v>0</v>
      </c>
    </row>
    <row r="792" spans="1:11" ht="47.25" hidden="1">
      <c r="A792" s="76" t="s">
        <v>188</v>
      </c>
      <c r="B792" s="128"/>
      <c r="C792" s="129">
        <v>872</v>
      </c>
      <c r="D792" s="130" t="s">
        <v>216</v>
      </c>
      <c r="E792" s="130" t="s">
        <v>210</v>
      </c>
      <c r="F792" s="91" t="s">
        <v>329</v>
      </c>
      <c r="G792" s="91" t="s">
        <v>353</v>
      </c>
      <c r="H792" s="88"/>
      <c r="I792" s="88"/>
      <c r="J792" s="113" t="e">
        <f t="shared" si="471"/>
        <v>#DIV/0!</v>
      </c>
      <c r="K792" s="113">
        <f t="shared" si="472"/>
        <v>0</v>
      </c>
    </row>
    <row r="793" spans="1:11" ht="78.75" hidden="1">
      <c r="A793" s="76" t="s">
        <v>794</v>
      </c>
      <c r="B793" s="128"/>
      <c r="C793" s="129">
        <v>872</v>
      </c>
      <c r="D793" s="130" t="s">
        <v>216</v>
      </c>
      <c r="E793" s="130" t="s">
        <v>210</v>
      </c>
      <c r="F793" s="91" t="s">
        <v>260</v>
      </c>
      <c r="G793" s="91"/>
      <c r="H793" s="97">
        <f t="shared" ref="H793:I793" si="476">SUM(H794)</f>
        <v>0</v>
      </c>
      <c r="I793" s="97">
        <f t="shared" si="476"/>
        <v>0</v>
      </c>
      <c r="J793" s="113" t="e">
        <f t="shared" si="471"/>
        <v>#DIV/0!</v>
      </c>
      <c r="K793" s="113">
        <f t="shared" si="472"/>
        <v>0</v>
      </c>
    </row>
    <row r="794" spans="1:11" ht="31.5" hidden="1">
      <c r="A794" s="76" t="s">
        <v>151</v>
      </c>
      <c r="B794" s="128"/>
      <c r="C794" s="129">
        <v>872</v>
      </c>
      <c r="D794" s="130" t="s">
        <v>216</v>
      </c>
      <c r="E794" s="130" t="s">
        <v>210</v>
      </c>
      <c r="F794" s="91" t="s">
        <v>260</v>
      </c>
      <c r="G794" s="91" t="s">
        <v>187</v>
      </c>
      <c r="H794" s="88"/>
      <c r="I794" s="88"/>
      <c r="J794" s="113" t="e">
        <f t="shared" si="471"/>
        <v>#DIV/0!</v>
      </c>
      <c r="K794" s="113">
        <f t="shared" si="472"/>
        <v>0</v>
      </c>
    </row>
    <row r="795" spans="1:11" ht="92.25" hidden="1" customHeight="1">
      <c r="A795" s="76" t="s">
        <v>795</v>
      </c>
      <c r="B795" s="128"/>
      <c r="C795" s="129">
        <v>872</v>
      </c>
      <c r="D795" s="130" t="s">
        <v>216</v>
      </c>
      <c r="E795" s="130" t="s">
        <v>210</v>
      </c>
      <c r="F795" s="91" t="s">
        <v>150</v>
      </c>
      <c r="G795" s="91"/>
      <c r="H795" s="97">
        <f t="shared" ref="H795:I795" si="477">SUM(H796)</f>
        <v>0</v>
      </c>
      <c r="I795" s="97">
        <f t="shared" si="477"/>
        <v>0</v>
      </c>
      <c r="J795" s="113" t="e">
        <f t="shared" si="471"/>
        <v>#DIV/0!</v>
      </c>
      <c r="K795" s="113">
        <f t="shared" si="472"/>
        <v>0</v>
      </c>
    </row>
    <row r="796" spans="1:11" ht="31.5" hidden="1">
      <c r="A796" s="76" t="s">
        <v>151</v>
      </c>
      <c r="B796" s="128"/>
      <c r="C796" s="129">
        <v>872</v>
      </c>
      <c r="D796" s="130" t="s">
        <v>216</v>
      </c>
      <c r="E796" s="130" t="s">
        <v>210</v>
      </c>
      <c r="F796" s="91" t="s">
        <v>150</v>
      </c>
      <c r="G796" s="91" t="s">
        <v>187</v>
      </c>
      <c r="H796" s="88"/>
      <c r="I796" s="88"/>
      <c r="J796" s="113" t="e">
        <f t="shared" si="471"/>
        <v>#DIV/0!</v>
      </c>
      <c r="K796" s="113">
        <f t="shared" si="472"/>
        <v>0</v>
      </c>
    </row>
    <row r="797" spans="1:11" ht="126" hidden="1">
      <c r="A797" s="76" t="s">
        <v>796</v>
      </c>
      <c r="B797" s="128"/>
      <c r="C797" s="129">
        <v>872</v>
      </c>
      <c r="D797" s="130" t="s">
        <v>216</v>
      </c>
      <c r="E797" s="130" t="s">
        <v>210</v>
      </c>
      <c r="F797" s="91" t="s">
        <v>641</v>
      </c>
      <c r="G797" s="91"/>
      <c r="H797" s="88">
        <f t="shared" ref="H797:I797" si="478">SUM(H798)</f>
        <v>0</v>
      </c>
      <c r="I797" s="88">
        <f t="shared" si="478"/>
        <v>0</v>
      </c>
      <c r="J797" s="113" t="e">
        <f t="shared" si="471"/>
        <v>#DIV/0!</v>
      </c>
      <c r="K797" s="113">
        <f t="shared" si="472"/>
        <v>0</v>
      </c>
    </row>
    <row r="798" spans="1:11" ht="31.5" hidden="1">
      <c r="A798" s="76" t="s">
        <v>151</v>
      </c>
      <c r="B798" s="128"/>
      <c r="C798" s="129">
        <v>872</v>
      </c>
      <c r="D798" s="130" t="s">
        <v>216</v>
      </c>
      <c r="E798" s="130" t="s">
        <v>210</v>
      </c>
      <c r="F798" s="91" t="s">
        <v>641</v>
      </c>
      <c r="G798" s="91" t="s">
        <v>187</v>
      </c>
      <c r="H798" s="88"/>
      <c r="I798" s="88"/>
      <c r="J798" s="113" t="e">
        <f t="shared" si="471"/>
        <v>#DIV/0!</v>
      </c>
      <c r="K798" s="113">
        <f t="shared" si="472"/>
        <v>0</v>
      </c>
    </row>
    <row r="799" spans="1:11" hidden="1">
      <c r="A799" s="76" t="s">
        <v>267</v>
      </c>
      <c r="B799" s="128"/>
      <c r="C799" s="129">
        <v>872</v>
      </c>
      <c r="D799" s="130" t="s">
        <v>216</v>
      </c>
      <c r="E799" s="130" t="s">
        <v>213</v>
      </c>
      <c r="F799" s="91"/>
      <c r="G799" s="91"/>
      <c r="H799" s="88">
        <f t="shared" ref="H799:I800" si="479">SUM(H800)</f>
        <v>0</v>
      </c>
      <c r="I799" s="88">
        <f t="shared" si="479"/>
        <v>0</v>
      </c>
      <c r="J799" s="113" t="e">
        <f t="shared" si="471"/>
        <v>#DIV/0!</v>
      </c>
      <c r="K799" s="113">
        <f t="shared" si="472"/>
        <v>0</v>
      </c>
    </row>
    <row r="800" spans="1:11" ht="126" hidden="1">
      <c r="A800" s="76" t="s">
        <v>736</v>
      </c>
      <c r="B800" s="128"/>
      <c r="C800" s="129">
        <v>872</v>
      </c>
      <c r="D800" s="130" t="s">
        <v>216</v>
      </c>
      <c r="E800" s="130" t="s">
        <v>213</v>
      </c>
      <c r="F800" s="91" t="s">
        <v>186</v>
      </c>
      <c r="G800" s="91"/>
      <c r="H800" s="88">
        <f t="shared" si="479"/>
        <v>0</v>
      </c>
      <c r="I800" s="88">
        <f t="shared" si="479"/>
        <v>0</v>
      </c>
      <c r="J800" s="113" t="e">
        <f t="shared" si="471"/>
        <v>#DIV/0!</v>
      </c>
      <c r="K800" s="113">
        <f t="shared" si="472"/>
        <v>0</v>
      </c>
    </row>
    <row r="801" spans="1:11" ht="31.5" hidden="1">
      <c r="A801" s="76" t="s">
        <v>151</v>
      </c>
      <c r="B801" s="128"/>
      <c r="C801" s="129">
        <v>872</v>
      </c>
      <c r="D801" s="130" t="s">
        <v>216</v>
      </c>
      <c r="E801" s="130" t="s">
        <v>213</v>
      </c>
      <c r="F801" s="91" t="s">
        <v>186</v>
      </c>
      <c r="G801" s="91" t="s">
        <v>187</v>
      </c>
      <c r="H801" s="88"/>
      <c r="I801" s="88"/>
      <c r="J801" s="113" t="e">
        <f t="shared" si="471"/>
        <v>#DIV/0!</v>
      </c>
      <c r="K801" s="113">
        <f t="shared" si="472"/>
        <v>0</v>
      </c>
    </row>
    <row r="802" spans="1:11" hidden="1">
      <c r="A802" s="76" t="s">
        <v>300</v>
      </c>
      <c r="B802" s="89"/>
      <c r="C802" s="129">
        <v>872</v>
      </c>
      <c r="D802" s="115" t="s">
        <v>219</v>
      </c>
      <c r="E802" s="115" t="s">
        <v>210</v>
      </c>
      <c r="F802" s="92"/>
      <c r="G802" s="92"/>
      <c r="H802" s="88">
        <f t="shared" ref="H802:I803" si="480">SUM(H803)</f>
        <v>0</v>
      </c>
      <c r="I802" s="88">
        <f t="shared" si="480"/>
        <v>0</v>
      </c>
      <c r="J802" s="113" t="e">
        <f t="shared" si="471"/>
        <v>#DIV/0!</v>
      </c>
      <c r="K802" s="113">
        <f t="shared" si="472"/>
        <v>0</v>
      </c>
    </row>
    <row r="803" spans="1:11" ht="126" hidden="1">
      <c r="A803" s="76" t="s">
        <v>746</v>
      </c>
      <c r="B803" s="89"/>
      <c r="C803" s="129">
        <v>872</v>
      </c>
      <c r="D803" s="115" t="s">
        <v>219</v>
      </c>
      <c r="E803" s="115" t="s">
        <v>210</v>
      </c>
      <c r="F803" s="92" t="s">
        <v>42</v>
      </c>
      <c r="G803" s="92"/>
      <c r="H803" s="88">
        <f t="shared" si="480"/>
        <v>0</v>
      </c>
      <c r="I803" s="88">
        <f t="shared" si="480"/>
        <v>0</v>
      </c>
      <c r="J803" s="113" t="e">
        <f t="shared" si="471"/>
        <v>#DIV/0!</v>
      </c>
      <c r="K803" s="113">
        <f t="shared" si="472"/>
        <v>0</v>
      </c>
    </row>
    <row r="804" spans="1:11" ht="31.5" hidden="1">
      <c r="A804" s="76" t="s">
        <v>151</v>
      </c>
      <c r="B804" s="89"/>
      <c r="C804" s="129">
        <v>872</v>
      </c>
      <c r="D804" s="115" t="s">
        <v>219</v>
      </c>
      <c r="E804" s="115" t="s">
        <v>210</v>
      </c>
      <c r="F804" s="92" t="s">
        <v>42</v>
      </c>
      <c r="G804" s="92" t="s">
        <v>187</v>
      </c>
      <c r="H804" s="88"/>
      <c r="I804" s="88"/>
      <c r="J804" s="113" t="e">
        <f t="shared" si="471"/>
        <v>#DIV/0!</v>
      </c>
      <c r="K804" s="113">
        <f t="shared" si="472"/>
        <v>0</v>
      </c>
    </row>
    <row r="805" spans="1:11" ht="31.5">
      <c r="A805" s="148" t="s">
        <v>1037</v>
      </c>
      <c r="B805" s="149" t="s">
        <v>352</v>
      </c>
      <c r="C805" s="129"/>
      <c r="D805" s="141"/>
      <c r="E805" s="141"/>
      <c r="F805" s="141"/>
      <c r="G805" s="141"/>
      <c r="H805" s="88">
        <f t="shared" ref="H805" si="481">SUM(H806+H810)</f>
        <v>764.3</v>
      </c>
      <c r="I805" s="88">
        <f t="shared" ref="I805" si="482">SUM(I806+I810)</f>
        <v>764.3</v>
      </c>
      <c r="J805" s="113">
        <f t="shared" si="471"/>
        <v>100</v>
      </c>
      <c r="K805" s="113">
        <f t="shared" si="472"/>
        <v>0</v>
      </c>
    </row>
    <row r="806" spans="1:11" hidden="1">
      <c r="A806" s="76" t="s">
        <v>31</v>
      </c>
      <c r="B806" s="89"/>
      <c r="C806" s="129">
        <v>872</v>
      </c>
      <c r="D806" s="91" t="s">
        <v>215</v>
      </c>
      <c r="E806" s="91"/>
      <c r="F806" s="92"/>
      <c r="G806" s="92"/>
      <c r="H806" s="88">
        <f t="shared" ref="H806:I808" si="483">SUM(H807)</f>
        <v>0</v>
      </c>
      <c r="I806" s="88">
        <f t="shared" si="483"/>
        <v>0</v>
      </c>
      <c r="J806" s="113" t="e">
        <f t="shared" si="471"/>
        <v>#DIV/0!</v>
      </c>
      <c r="K806" s="113">
        <f t="shared" si="472"/>
        <v>0</v>
      </c>
    </row>
    <row r="807" spans="1:11" hidden="1">
      <c r="A807" s="76" t="s">
        <v>196</v>
      </c>
      <c r="B807" s="89"/>
      <c r="C807" s="129">
        <v>872</v>
      </c>
      <c r="D807" s="91" t="s">
        <v>215</v>
      </c>
      <c r="E807" s="91" t="s">
        <v>217</v>
      </c>
      <c r="F807" s="92"/>
      <c r="G807" s="92"/>
      <c r="H807" s="88">
        <f t="shared" si="483"/>
        <v>0</v>
      </c>
      <c r="I807" s="88">
        <f t="shared" si="483"/>
        <v>0</v>
      </c>
      <c r="J807" s="113" t="e">
        <f t="shared" si="471"/>
        <v>#DIV/0!</v>
      </c>
      <c r="K807" s="113">
        <f t="shared" si="472"/>
        <v>0</v>
      </c>
    </row>
    <row r="808" spans="1:11" ht="110.25" hidden="1">
      <c r="A808" s="76" t="s">
        <v>729</v>
      </c>
      <c r="B808" s="89"/>
      <c r="C808" s="129">
        <v>872</v>
      </c>
      <c r="D808" s="115" t="s">
        <v>215</v>
      </c>
      <c r="E808" s="115" t="s">
        <v>217</v>
      </c>
      <c r="F808" s="92" t="s">
        <v>34</v>
      </c>
      <c r="G808" s="92"/>
      <c r="H808" s="88">
        <f t="shared" si="483"/>
        <v>0</v>
      </c>
      <c r="I808" s="88">
        <f t="shared" si="483"/>
        <v>0</v>
      </c>
      <c r="J808" s="113" t="e">
        <f t="shared" si="471"/>
        <v>#DIV/0!</v>
      </c>
      <c r="K808" s="113">
        <f t="shared" si="472"/>
        <v>0</v>
      </c>
    </row>
    <row r="809" spans="1:11" ht="47.25" hidden="1">
      <c r="A809" s="76" t="s">
        <v>188</v>
      </c>
      <c r="B809" s="89"/>
      <c r="C809" s="129">
        <v>872</v>
      </c>
      <c r="D809" s="115" t="s">
        <v>215</v>
      </c>
      <c r="E809" s="115" t="s">
        <v>217</v>
      </c>
      <c r="F809" s="92" t="s">
        <v>34</v>
      </c>
      <c r="G809" s="92" t="s">
        <v>187</v>
      </c>
      <c r="H809" s="88"/>
      <c r="I809" s="88"/>
      <c r="J809" s="113" t="e">
        <f t="shared" si="471"/>
        <v>#DIV/0!</v>
      </c>
      <c r="K809" s="113">
        <f t="shared" si="472"/>
        <v>0</v>
      </c>
    </row>
    <row r="810" spans="1:11" ht="31.5">
      <c r="A810" s="74" t="s">
        <v>327</v>
      </c>
      <c r="B810" s="132"/>
      <c r="C810" s="129">
        <v>872</v>
      </c>
      <c r="D810" s="130" t="s">
        <v>216</v>
      </c>
      <c r="E810" s="130"/>
      <c r="F810" s="91"/>
      <c r="G810" s="91"/>
      <c r="H810" s="88">
        <f t="shared" ref="H810" si="484">SUM(H811+H830)</f>
        <v>764.3</v>
      </c>
      <c r="I810" s="88">
        <f t="shared" ref="I810" si="485">SUM(I811+I830)</f>
        <v>764.3</v>
      </c>
      <c r="J810" s="113">
        <f t="shared" si="471"/>
        <v>100</v>
      </c>
      <c r="K810" s="113">
        <f t="shared" si="472"/>
        <v>0</v>
      </c>
    </row>
    <row r="811" spans="1:11">
      <c r="A811" s="74" t="s">
        <v>328</v>
      </c>
      <c r="B811" s="132"/>
      <c r="C811" s="129">
        <v>872</v>
      </c>
      <c r="D811" s="130" t="s">
        <v>216</v>
      </c>
      <c r="E811" s="130" t="s">
        <v>210</v>
      </c>
      <c r="F811" s="91"/>
      <c r="G811" s="91"/>
      <c r="H811" s="88">
        <f t="shared" ref="H811" si="486">SUM(H812+H814+H818+H827+H816+H825+H821+H823)</f>
        <v>764.3</v>
      </c>
      <c r="I811" s="88">
        <f t="shared" ref="I811" si="487">SUM(I812+I814+I818+I827+I816+I825+I821+I823)</f>
        <v>764.3</v>
      </c>
      <c r="J811" s="113">
        <f t="shared" si="471"/>
        <v>100</v>
      </c>
      <c r="K811" s="113">
        <f t="shared" si="472"/>
        <v>0</v>
      </c>
    </row>
    <row r="812" spans="1:11" ht="110.25" hidden="1">
      <c r="A812" s="76" t="s">
        <v>797</v>
      </c>
      <c r="B812" s="124"/>
      <c r="C812" s="129">
        <v>872</v>
      </c>
      <c r="D812" s="91" t="s">
        <v>216</v>
      </c>
      <c r="E812" s="91" t="s">
        <v>210</v>
      </c>
      <c r="F812" s="91" t="s">
        <v>525</v>
      </c>
      <c r="G812" s="91"/>
      <c r="H812" s="88">
        <f t="shared" ref="H812:I812" si="488">SUM(H813)</f>
        <v>0</v>
      </c>
      <c r="I812" s="88">
        <f t="shared" si="488"/>
        <v>0</v>
      </c>
      <c r="J812" s="113" t="e">
        <f t="shared" si="471"/>
        <v>#DIV/0!</v>
      </c>
      <c r="K812" s="113">
        <f t="shared" si="472"/>
        <v>0</v>
      </c>
    </row>
    <row r="813" spans="1:11" ht="47.25" hidden="1">
      <c r="A813" s="76" t="s">
        <v>188</v>
      </c>
      <c r="B813" s="128"/>
      <c r="C813" s="129">
        <v>872</v>
      </c>
      <c r="D813" s="91" t="s">
        <v>216</v>
      </c>
      <c r="E813" s="91" t="s">
        <v>210</v>
      </c>
      <c r="F813" s="91" t="s">
        <v>525</v>
      </c>
      <c r="G813" s="91" t="s">
        <v>187</v>
      </c>
      <c r="H813" s="88"/>
      <c r="I813" s="88"/>
      <c r="J813" s="113" t="e">
        <f t="shared" si="471"/>
        <v>#DIV/0!</v>
      </c>
      <c r="K813" s="113">
        <f t="shared" si="472"/>
        <v>0</v>
      </c>
    </row>
    <row r="814" spans="1:11" ht="110.25" hidden="1">
      <c r="A814" s="76" t="s">
        <v>798</v>
      </c>
      <c r="B814" s="124"/>
      <c r="C814" s="129">
        <v>872</v>
      </c>
      <c r="D814" s="91" t="s">
        <v>216</v>
      </c>
      <c r="E814" s="91" t="s">
        <v>210</v>
      </c>
      <c r="F814" s="71" t="s">
        <v>313</v>
      </c>
      <c r="G814" s="91"/>
      <c r="H814" s="88">
        <f t="shared" ref="H814:I814" si="489">SUM(H815)</f>
        <v>0</v>
      </c>
      <c r="I814" s="88">
        <f t="shared" si="489"/>
        <v>0</v>
      </c>
      <c r="J814" s="113" t="e">
        <f t="shared" si="471"/>
        <v>#DIV/0!</v>
      </c>
      <c r="K814" s="113">
        <f t="shared" si="472"/>
        <v>0</v>
      </c>
    </row>
    <row r="815" spans="1:11" ht="47.25" hidden="1">
      <c r="A815" s="76" t="s">
        <v>188</v>
      </c>
      <c r="B815" s="128"/>
      <c r="C815" s="129">
        <v>872</v>
      </c>
      <c r="D815" s="91" t="s">
        <v>216</v>
      </c>
      <c r="E815" s="91" t="s">
        <v>210</v>
      </c>
      <c r="F815" s="71" t="s">
        <v>313</v>
      </c>
      <c r="G815" s="91" t="s">
        <v>187</v>
      </c>
      <c r="H815" s="88"/>
      <c r="I815" s="88"/>
      <c r="J815" s="113" t="e">
        <f t="shared" si="471"/>
        <v>#DIV/0!</v>
      </c>
      <c r="K815" s="113">
        <f t="shared" si="472"/>
        <v>0</v>
      </c>
    </row>
    <row r="816" spans="1:11" ht="126" hidden="1">
      <c r="A816" s="76" t="s">
        <v>799</v>
      </c>
      <c r="B816" s="128"/>
      <c r="C816" s="129">
        <v>872</v>
      </c>
      <c r="D816" s="91" t="s">
        <v>216</v>
      </c>
      <c r="E816" s="91" t="s">
        <v>210</v>
      </c>
      <c r="F816" s="91" t="s">
        <v>276</v>
      </c>
      <c r="G816" s="91"/>
      <c r="H816" s="88">
        <f t="shared" ref="H816:I816" si="490">SUM(H817)</f>
        <v>0</v>
      </c>
      <c r="I816" s="88">
        <f t="shared" si="490"/>
        <v>0</v>
      </c>
      <c r="J816" s="113" t="e">
        <f t="shared" si="471"/>
        <v>#DIV/0!</v>
      </c>
      <c r="K816" s="113">
        <f t="shared" si="472"/>
        <v>0</v>
      </c>
    </row>
    <row r="817" spans="1:11" ht="47.25" hidden="1">
      <c r="A817" s="76" t="s">
        <v>188</v>
      </c>
      <c r="B817" s="128"/>
      <c r="C817" s="129">
        <v>872</v>
      </c>
      <c r="D817" s="91" t="s">
        <v>216</v>
      </c>
      <c r="E817" s="91" t="s">
        <v>210</v>
      </c>
      <c r="F817" s="91" t="s">
        <v>276</v>
      </c>
      <c r="G817" s="91" t="s">
        <v>187</v>
      </c>
      <c r="H817" s="88"/>
      <c r="I817" s="88"/>
      <c r="J817" s="113" t="e">
        <f t="shared" si="471"/>
        <v>#DIV/0!</v>
      </c>
      <c r="K817" s="113">
        <f t="shared" si="472"/>
        <v>0</v>
      </c>
    </row>
    <row r="818" spans="1:11" ht="54" customHeight="1">
      <c r="A818" s="134" t="s">
        <v>972</v>
      </c>
      <c r="B818" s="128"/>
      <c r="C818" s="129">
        <v>872</v>
      </c>
      <c r="D818" s="130" t="s">
        <v>216</v>
      </c>
      <c r="E818" s="130" t="s">
        <v>210</v>
      </c>
      <c r="F818" s="91" t="s">
        <v>275</v>
      </c>
      <c r="G818" s="91"/>
      <c r="H818" s="88">
        <f t="shared" ref="H818" si="491">SUM(H819:H820)</f>
        <v>764.3</v>
      </c>
      <c r="I818" s="88">
        <f t="shared" ref="I818" si="492">SUM(I819:I820)</f>
        <v>764.3</v>
      </c>
      <c r="J818" s="113">
        <f t="shared" si="471"/>
        <v>100</v>
      </c>
      <c r="K818" s="113">
        <f t="shared" si="472"/>
        <v>0</v>
      </c>
    </row>
    <row r="819" spans="1:11" ht="31.5">
      <c r="A819" s="76" t="s">
        <v>151</v>
      </c>
      <c r="B819" s="128"/>
      <c r="C819" s="129">
        <v>872</v>
      </c>
      <c r="D819" s="91" t="s">
        <v>216</v>
      </c>
      <c r="E819" s="91" t="s">
        <v>210</v>
      </c>
      <c r="F819" s="91" t="s">
        <v>275</v>
      </c>
      <c r="G819" s="91" t="s">
        <v>187</v>
      </c>
      <c r="H819" s="88">
        <v>764.3</v>
      </c>
      <c r="I819" s="88">
        <v>764.3</v>
      </c>
      <c r="J819" s="113">
        <f t="shared" si="471"/>
        <v>100</v>
      </c>
      <c r="K819" s="113">
        <f t="shared" si="472"/>
        <v>0</v>
      </c>
    </row>
    <row r="820" spans="1:11" ht="47.25" hidden="1">
      <c r="A820" s="76" t="s">
        <v>188</v>
      </c>
      <c r="B820" s="89"/>
      <c r="C820" s="129">
        <v>872</v>
      </c>
      <c r="D820" s="91" t="s">
        <v>216</v>
      </c>
      <c r="E820" s="91" t="s">
        <v>210</v>
      </c>
      <c r="F820" s="91" t="s">
        <v>59</v>
      </c>
      <c r="G820" s="91" t="s">
        <v>353</v>
      </c>
      <c r="H820" s="88"/>
      <c r="I820" s="88"/>
      <c r="J820" s="113" t="e">
        <f t="shared" si="471"/>
        <v>#DIV/0!</v>
      </c>
      <c r="K820" s="113">
        <f t="shared" si="472"/>
        <v>0</v>
      </c>
    </row>
    <row r="821" spans="1:11" ht="47.25" hidden="1">
      <c r="A821" s="76" t="s">
        <v>616</v>
      </c>
      <c r="B821" s="89"/>
      <c r="C821" s="129">
        <v>872</v>
      </c>
      <c r="D821" s="91" t="s">
        <v>216</v>
      </c>
      <c r="E821" s="91" t="s">
        <v>210</v>
      </c>
      <c r="F821" s="91" t="s">
        <v>617</v>
      </c>
      <c r="G821" s="91"/>
      <c r="H821" s="88">
        <f t="shared" ref="H821:I825" si="493">SUM(H822)</f>
        <v>0</v>
      </c>
      <c r="I821" s="88">
        <f t="shared" si="493"/>
        <v>0</v>
      </c>
      <c r="J821" s="113" t="e">
        <f t="shared" si="471"/>
        <v>#DIV/0!</v>
      </c>
      <c r="K821" s="113">
        <f t="shared" si="472"/>
        <v>0</v>
      </c>
    </row>
    <row r="822" spans="1:11" ht="31.5" hidden="1">
      <c r="A822" s="76" t="s">
        <v>151</v>
      </c>
      <c r="B822" s="89"/>
      <c r="C822" s="129">
        <v>872</v>
      </c>
      <c r="D822" s="91" t="s">
        <v>216</v>
      </c>
      <c r="E822" s="91" t="s">
        <v>210</v>
      </c>
      <c r="F822" s="91" t="s">
        <v>617</v>
      </c>
      <c r="G822" s="91" t="s">
        <v>187</v>
      </c>
      <c r="H822" s="88"/>
      <c r="I822" s="88"/>
      <c r="J822" s="113" t="e">
        <f t="shared" si="471"/>
        <v>#DIV/0!</v>
      </c>
      <c r="K822" s="113">
        <f t="shared" si="472"/>
        <v>0</v>
      </c>
    </row>
    <row r="823" spans="1:11" ht="63" hidden="1">
      <c r="A823" s="76" t="s">
        <v>618</v>
      </c>
      <c r="B823" s="89"/>
      <c r="C823" s="129">
        <v>872</v>
      </c>
      <c r="D823" s="91" t="s">
        <v>216</v>
      </c>
      <c r="E823" s="91" t="s">
        <v>210</v>
      </c>
      <c r="F823" s="91" t="s">
        <v>619</v>
      </c>
      <c r="G823" s="91"/>
      <c r="H823" s="88">
        <f t="shared" si="493"/>
        <v>0</v>
      </c>
      <c r="I823" s="88">
        <f t="shared" si="493"/>
        <v>0</v>
      </c>
      <c r="J823" s="113" t="e">
        <f t="shared" si="471"/>
        <v>#DIV/0!</v>
      </c>
      <c r="K823" s="113">
        <f t="shared" si="472"/>
        <v>0</v>
      </c>
    </row>
    <row r="824" spans="1:11" ht="31.5" hidden="1">
      <c r="A824" s="76" t="s">
        <v>151</v>
      </c>
      <c r="B824" s="89"/>
      <c r="C824" s="129">
        <v>872</v>
      </c>
      <c r="D824" s="91" t="s">
        <v>216</v>
      </c>
      <c r="E824" s="91" t="s">
        <v>210</v>
      </c>
      <c r="F824" s="91" t="s">
        <v>619</v>
      </c>
      <c r="G824" s="91" t="s">
        <v>187</v>
      </c>
      <c r="H824" s="88"/>
      <c r="I824" s="88"/>
      <c r="J824" s="113" t="e">
        <f t="shared" si="471"/>
        <v>#DIV/0!</v>
      </c>
      <c r="K824" s="113">
        <f t="shared" si="472"/>
        <v>0</v>
      </c>
    </row>
    <row r="825" spans="1:11" ht="173.25" hidden="1">
      <c r="A825" s="76" t="s">
        <v>800</v>
      </c>
      <c r="B825" s="128"/>
      <c r="C825" s="129">
        <v>872</v>
      </c>
      <c r="D825" s="130" t="s">
        <v>216</v>
      </c>
      <c r="E825" s="130" t="s">
        <v>210</v>
      </c>
      <c r="F825" s="91" t="s">
        <v>272</v>
      </c>
      <c r="G825" s="91"/>
      <c r="H825" s="88">
        <f t="shared" si="493"/>
        <v>0</v>
      </c>
      <c r="I825" s="88">
        <f t="shared" si="493"/>
        <v>0</v>
      </c>
      <c r="J825" s="113" t="e">
        <f t="shared" si="471"/>
        <v>#DIV/0!</v>
      </c>
      <c r="K825" s="113">
        <f t="shared" si="472"/>
        <v>0</v>
      </c>
    </row>
    <row r="826" spans="1:11" ht="31.5" hidden="1">
      <c r="A826" s="76" t="s">
        <v>151</v>
      </c>
      <c r="B826" s="128"/>
      <c r="C826" s="129">
        <v>872</v>
      </c>
      <c r="D826" s="130" t="s">
        <v>216</v>
      </c>
      <c r="E826" s="130" t="s">
        <v>210</v>
      </c>
      <c r="F826" s="91" t="s">
        <v>272</v>
      </c>
      <c r="G826" s="91" t="s">
        <v>187</v>
      </c>
      <c r="H826" s="88"/>
      <c r="I826" s="88"/>
      <c r="J826" s="113" t="e">
        <f t="shared" si="471"/>
        <v>#DIV/0!</v>
      </c>
      <c r="K826" s="113">
        <f t="shared" si="472"/>
        <v>0</v>
      </c>
    </row>
    <row r="827" spans="1:11" hidden="1">
      <c r="A827" s="76" t="s">
        <v>27</v>
      </c>
      <c r="B827" s="89"/>
      <c r="C827" s="129">
        <v>872</v>
      </c>
      <c r="D827" s="91" t="s">
        <v>216</v>
      </c>
      <c r="E827" s="91" t="s">
        <v>210</v>
      </c>
      <c r="F827" s="91"/>
      <c r="G827" s="91"/>
      <c r="H827" s="88">
        <f t="shared" ref="H827:I828" si="494">SUM(H828)</f>
        <v>0</v>
      </c>
      <c r="I827" s="88">
        <f t="shared" si="494"/>
        <v>0</v>
      </c>
      <c r="J827" s="113" t="e">
        <f t="shared" si="471"/>
        <v>#DIV/0!</v>
      </c>
      <c r="K827" s="113">
        <f t="shared" si="472"/>
        <v>0</v>
      </c>
    </row>
    <row r="828" spans="1:11" ht="110.25" hidden="1">
      <c r="A828" s="76" t="s">
        <v>801</v>
      </c>
      <c r="B828" s="89"/>
      <c r="C828" s="129">
        <v>872</v>
      </c>
      <c r="D828" s="91" t="s">
        <v>216</v>
      </c>
      <c r="E828" s="91" t="s">
        <v>210</v>
      </c>
      <c r="F828" s="91" t="s">
        <v>313</v>
      </c>
      <c r="G828" s="91"/>
      <c r="H828" s="88">
        <f t="shared" si="494"/>
        <v>0</v>
      </c>
      <c r="I828" s="88">
        <f t="shared" si="494"/>
        <v>0</v>
      </c>
      <c r="J828" s="113" t="e">
        <f t="shared" si="471"/>
        <v>#DIV/0!</v>
      </c>
      <c r="K828" s="113">
        <f t="shared" si="472"/>
        <v>0</v>
      </c>
    </row>
    <row r="829" spans="1:11" ht="31.5" hidden="1">
      <c r="A829" s="76" t="s">
        <v>151</v>
      </c>
      <c r="B829" s="89"/>
      <c r="C829" s="129">
        <v>872</v>
      </c>
      <c r="D829" s="91" t="s">
        <v>216</v>
      </c>
      <c r="E829" s="91" t="s">
        <v>210</v>
      </c>
      <c r="F829" s="91" t="s">
        <v>313</v>
      </c>
      <c r="G829" s="91" t="s">
        <v>187</v>
      </c>
      <c r="H829" s="88"/>
      <c r="I829" s="88"/>
      <c r="J829" s="113" t="e">
        <f t="shared" si="471"/>
        <v>#DIV/0!</v>
      </c>
      <c r="K829" s="113">
        <f t="shared" si="472"/>
        <v>0</v>
      </c>
    </row>
    <row r="830" spans="1:11" hidden="1">
      <c r="A830" s="76" t="s">
        <v>267</v>
      </c>
      <c r="B830" s="128"/>
      <c r="C830" s="129">
        <v>872</v>
      </c>
      <c r="D830" s="130" t="s">
        <v>216</v>
      </c>
      <c r="E830" s="130" t="s">
        <v>213</v>
      </c>
      <c r="F830" s="91"/>
      <c r="G830" s="91"/>
      <c r="H830" s="88">
        <f t="shared" ref="H830:I831" si="495">SUM(H831)</f>
        <v>0</v>
      </c>
      <c r="I830" s="88">
        <f t="shared" si="495"/>
        <v>0</v>
      </c>
      <c r="J830" s="113" t="e">
        <f t="shared" si="471"/>
        <v>#DIV/0!</v>
      </c>
      <c r="K830" s="113">
        <f t="shared" si="472"/>
        <v>0</v>
      </c>
    </row>
    <row r="831" spans="1:11" ht="126" hidden="1">
      <c r="A831" s="76" t="s">
        <v>736</v>
      </c>
      <c r="B831" s="128"/>
      <c r="C831" s="129">
        <v>872</v>
      </c>
      <c r="D831" s="130" t="s">
        <v>216</v>
      </c>
      <c r="E831" s="130" t="s">
        <v>213</v>
      </c>
      <c r="F831" s="91" t="s">
        <v>186</v>
      </c>
      <c r="G831" s="91"/>
      <c r="H831" s="88">
        <f t="shared" si="495"/>
        <v>0</v>
      </c>
      <c r="I831" s="88">
        <f t="shared" si="495"/>
        <v>0</v>
      </c>
      <c r="J831" s="113" t="e">
        <f t="shared" si="471"/>
        <v>#DIV/0!</v>
      </c>
      <c r="K831" s="113">
        <f t="shared" si="472"/>
        <v>0</v>
      </c>
    </row>
    <row r="832" spans="1:11" ht="31.5" hidden="1">
      <c r="A832" s="76" t="s">
        <v>151</v>
      </c>
      <c r="B832" s="128"/>
      <c r="C832" s="129">
        <v>872</v>
      </c>
      <c r="D832" s="130" t="s">
        <v>216</v>
      </c>
      <c r="E832" s="130" t="s">
        <v>213</v>
      </c>
      <c r="F832" s="91" t="s">
        <v>186</v>
      </c>
      <c r="G832" s="91" t="s">
        <v>187</v>
      </c>
      <c r="H832" s="88"/>
      <c r="I832" s="88"/>
      <c r="J832" s="113" t="e">
        <f t="shared" si="471"/>
        <v>#DIV/0!</v>
      </c>
      <c r="K832" s="113">
        <f t="shared" si="472"/>
        <v>0</v>
      </c>
    </row>
    <row r="833" spans="1:11" ht="47.25">
      <c r="A833" s="77" t="s">
        <v>81</v>
      </c>
      <c r="B833" s="139" t="s">
        <v>352</v>
      </c>
      <c r="C833" s="129"/>
      <c r="D833" s="141"/>
      <c r="E833" s="141"/>
      <c r="F833" s="141"/>
      <c r="G833" s="141"/>
      <c r="H833" s="88">
        <f t="shared" ref="H833" si="496">SUM(H834+H843+H868)</f>
        <v>3157</v>
      </c>
      <c r="I833" s="88">
        <f t="shared" ref="I833" si="497">SUM(I834+I843+I868)</f>
        <v>3157</v>
      </c>
      <c r="J833" s="113">
        <f t="shared" si="471"/>
        <v>100</v>
      </c>
      <c r="K833" s="113">
        <f t="shared" si="472"/>
        <v>0</v>
      </c>
    </row>
    <row r="834" spans="1:11" hidden="1">
      <c r="A834" s="78" t="s">
        <v>52</v>
      </c>
      <c r="B834" s="121"/>
      <c r="C834" s="129">
        <v>872</v>
      </c>
      <c r="D834" s="115" t="s">
        <v>213</v>
      </c>
      <c r="E834" s="115"/>
      <c r="F834" s="115"/>
      <c r="G834" s="115"/>
      <c r="H834" s="88">
        <f t="shared" ref="H834:I834" si="498">SUM(H835)</f>
        <v>0</v>
      </c>
      <c r="I834" s="88">
        <f t="shared" si="498"/>
        <v>0</v>
      </c>
      <c r="J834" s="113" t="e">
        <f t="shared" si="471"/>
        <v>#DIV/0!</v>
      </c>
      <c r="K834" s="113">
        <f t="shared" si="472"/>
        <v>0</v>
      </c>
    </row>
    <row r="835" spans="1:11" hidden="1">
      <c r="A835" s="78" t="s">
        <v>74</v>
      </c>
      <c r="B835" s="121"/>
      <c r="C835" s="129">
        <v>872</v>
      </c>
      <c r="D835" s="115" t="s">
        <v>213</v>
      </c>
      <c r="E835" s="115" t="s">
        <v>210</v>
      </c>
      <c r="F835" s="115"/>
      <c r="G835" s="115"/>
      <c r="H835" s="88">
        <f t="shared" ref="H835" si="499">SUM(H836+H840+H838)</f>
        <v>0</v>
      </c>
      <c r="I835" s="88">
        <f t="shared" ref="I835" si="500">SUM(I836+I840+I838)</f>
        <v>0</v>
      </c>
      <c r="J835" s="113" t="e">
        <f t="shared" si="471"/>
        <v>#DIV/0!</v>
      </c>
      <c r="K835" s="113">
        <f t="shared" si="472"/>
        <v>0</v>
      </c>
    </row>
    <row r="836" spans="1:11" ht="47.25" hidden="1">
      <c r="A836" s="78" t="s">
        <v>97</v>
      </c>
      <c r="B836" s="121"/>
      <c r="C836" s="129">
        <v>872</v>
      </c>
      <c r="D836" s="115" t="s">
        <v>213</v>
      </c>
      <c r="E836" s="115" t="s">
        <v>210</v>
      </c>
      <c r="F836" s="115"/>
      <c r="G836" s="115"/>
      <c r="H836" s="88">
        <f t="shared" ref="H836:I836" si="501">SUM(H837)</f>
        <v>0</v>
      </c>
      <c r="I836" s="88">
        <f t="shared" si="501"/>
        <v>0</v>
      </c>
      <c r="J836" s="113" t="e">
        <f t="shared" si="471"/>
        <v>#DIV/0!</v>
      </c>
      <c r="K836" s="113">
        <f t="shared" si="472"/>
        <v>0</v>
      </c>
    </row>
    <row r="837" spans="1:11" ht="47.25" hidden="1">
      <c r="A837" s="76" t="s">
        <v>188</v>
      </c>
      <c r="B837" s="121"/>
      <c r="C837" s="129">
        <v>872</v>
      </c>
      <c r="D837" s="115" t="s">
        <v>213</v>
      </c>
      <c r="E837" s="115" t="s">
        <v>210</v>
      </c>
      <c r="F837" s="115"/>
      <c r="G837" s="115" t="s">
        <v>353</v>
      </c>
      <c r="H837" s="88"/>
      <c r="I837" s="88"/>
      <c r="J837" s="113" t="e">
        <f t="shared" si="471"/>
        <v>#DIV/0!</v>
      </c>
      <c r="K837" s="113">
        <f t="shared" si="472"/>
        <v>0</v>
      </c>
    </row>
    <row r="838" spans="1:11" ht="47.25" hidden="1">
      <c r="A838" s="76" t="s">
        <v>96</v>
      </c>
      <c r="B838" s="121"/>
      <c r="C838" s="129">
        <v>872</v>
      </c>
      <c r="D838" s="115" t="s">
        <v>213</v>
      </c>
      <c r="E838" s="115" t="s">
        <v>210</v>
      </c>
      <c r="F838" s="115"/>
      <c r="G838" s="115"/>
      <c r="H838" s="88">
        <f t="shared" ref="H838:I838" si="502">SUM(H839)</f>
        <v>0</v>
      </c>
      <c r="I838" s="88">
        <f t="shared" si="502"/>
        <v>0</v>
      </c>
      <c r="J838" s="113" t="e">
        <f t="shared" si="471"/>
        <v>#DIV/0!</v>
      </c>
      <c r="K838" s="113">
        <f t="shared" si="472"/>
        <v>0</v>
      </c>
    </row>
    <row r="839" spans="1:11" ht="47.25" hidden="1">
      <c r="A839" s="76" t="s">
        <v>188</v>
      </c>
      <c r="B839" s="121"/>
      <c r="C839" s="129">
        <v>872</v>
      </c>
      <c r="D839" s="115" t="s">
        <v>213</v>
      </c>
      <c r="E839" s="115" t="s">
        <v>210</v>
      </c>
      <c r="F839" s="115"/>
      <c r="G839" s="115" t="s">
        <v>353</v>
      </c>
      <c r="H839" s="88"/>
      <c r="I839" s="88"/>
      <c r="J839" s="113" t="e">
        <f t="shared" si="471"/>
        <v>#DIV/0!</v>
      </c>
      <c r="K839" s="113">
        <f t="shared" si="472"/>
        <v>0</v>
      </c>
    </row>
    <row r="840" spans="1:11" hidden="1">
      <c r="A840" s="78"/>
      <c r="B840" s="121"/>
      <c r="C840" s="90"/>
      <c r="D840" s="115"/>
      <c r="E840" s="115"/>
      <c r="F840" s="115"/>
      <c r="G840" s="115"/>
      <c r="H840" s="88">
        <f t="shared" ref="H840:I841" si="503">SUM(H841)</f>
        <v>0</v>
      </c>
      <c r="I840" s="88">
        <f t="shared" si="503"/>
        <v>0</v>
      </c>
      <c r="J840" s="113" t="e">
        <f t="shared" si="471"/>
        <v>#DIV/0!</v>
      </c>
      <c r="K840" s="113">
        <f t="shared" si="472"/>
        <v>0</v>
      </c>
    </row>
    <row r="841" spans="1:11" ht="171.75" hidden="1" customHeight="1">
      <c r="A841" s="78" t="s">
        <v>678</v>
      </c>
      <c r="B841" s="121"/>
      <c r="C841" s="90">
        <v>872</v>
      </c>
      <c r="D841" s="115" t="s">
        <v>213</v>
      </c>
      <c r="E841" s="115" t="s">
        <v>210</v>
      </c>
      <c r="F841" s="115" t="s">
        <v>6</v>
      </c>
      <c r="G841" s="115"/>
      <c r="H841" s="88">
        <f t="shared" si="503"/>
        <v>0</v>
      </c>
      <c r="I841" s="88">
        <f t="shared" si="503"/>
        <v>0</v>
      </c>
      <c r="J841" s="113" t="e">
        <f t="shared" si="471"/>
        <v>#DIV/0!</v>
      </c>
      <c r="K841" s="113">
        <f t="shared" si="472"/>
        <v>0</v>
      </c>
    </row>
    <row r="842" spans="1:11" ht="31.5" hidden="1">
      <c r="A842" s="76" t="s">
        <v>151</v>
      </c>
      <c r="B842" s="128"/>
      <c r="C842" s="129">
        <v>872</v>
      </c>
      <c r="D842" s="115" t="s">
        <v>213</v>
      </c>
      <c r="E842" s="115" t="s">
        <v>210</v>
      </c>
      <c r="F842" s="115" t="s">
        <v>6</v>
      </c>
      <c r="G842" s="115" t="s">
        <v>187</v>
      </c>
      <c r="H842" s="88"/>
      <c r="I842" s="88"/>
      <c r="J842" s="113" t="e">
        <f t="shared" si="471"/>
        <v>#DIV/0!</v>
      </c>
      <c r="K842" s="113">
        <f t="shared" si="472"/>
        <v>0</v>
      </c>
    </row>
    <row r="843" spans="1:11">
      <c r="A843" s="76" t="s">
        <v>31</v>
      </c>
      <c r="B843" s="89"/>
      <c r="C843" s="129">
        <v>872</v>
      </c>
      <c r="D843" s="91" t="s">
        <v>215</v>
      </c>
      <c r="E843" s="91"/>
      <c r="F843" s="92"/>
      <c r="G843" s="92"/>
      <c r="H843" s="88">
        <f t="shared" ref="H843" si="504">SUM(H844+H863)</f>
        <v>3077</v>
      </c>
      <c r="I843" s="88">
        <f t="shared" ref="I843" si="505">SUM(I844+I863)</f>
        <v>3077</v>
      </c>
      <c r="J843" s="113">
        <f t="shared" si="471"/>
        <v>100</v>
      </c>
      <c r="K843" s="113">
        <f t="shared" si="472"/>
        <v>0</v>
      </c>
    </row>
    <row r="844" spans="1:11">
      <c r="A844" s="76" t="s">
        <v>194</v>
      </c>
      <c r="B844" s="128"/>
      <c r="C844" s="129">
        <v>872</v>
      </c>
      <c r="D844" s="130" t="s">
        <v>215</v>
      </c>
      <c r="E844" s="130" t="s">
        <v>210</v>
      </c>
      <c r="F844" s="145"/>
      <c r="G844" s="145"/>
      <c r="H844" s="88">
        <f t="shared" ref="H844" si="506">SUM(H845+H849+H855+H851+H857+H853+H847+H859+H861)</f>
        <v>3077</v>
      </c>
      <c r="I844" s="88">
        <f t="shared" ref="I844" si="507">SUM(I845+I849+I855+I851+I857+I853+I847+I859+I861)</f>
        <v>3077</v>
      </c>
      <c r="J844" s="113">
        <f t="shared" si="471"/>
        <v>100</v>
      </c>
      <c r="K844" s="113">
        <f t="shared" si="472"/>
        <v>0</v>
      </c>
    </row>
    <row r="845" spans="1:11" ht="31.5">
      <c r="A845" s="74" t="s">
        <v>973</v>
      </c>
      <c r="B845" s="128"/>
      <c r="C845" s="129">
        <v>872</v>
      </c>
      <c r="D845" s="130" t="s">
        <v>215</v>
      </c>
      <c r="E845" s="130" t="s">
        <v>210</v>
      </c>
      <c r="F845" s="145" t="s">
        <v>347</v>
      </c>
      <c r="G845" s="145"/>
      <c r="H845" s="88">
        <f t="shared" ref="H845:I845" si="508">SUM(H846)</f>
        <v>1190</v>
      </c>
      <c r="I845" s="88">
        <f t="shared" si="508"/>
        <v>1190</v>
      </c>
      <c r="J845" s="113">
        <f t="shared" si="471"/>
        <v>100</v>
      </c>
      <c r="K845" s="113">
        <f t="shared" si="472"/>
        <v>0</v>
      </c>
    </row>
    <row r="846" spans="1:11" ht="31.5">
      <c r="A846" s="76" t="s">
        <v>151</v>
      </c>
      <c r="B846" s="128"/>
      <c r="C846" s="129">
        <v>872</v>
      </c>
      <c r="D846" s="130" t="s">
        <v>215</v>
      </c>
      <c r="E846" s="130" t="s">
        <v>210</v>
      </c>
      <c r="F846" s="145" t="s">
        <v>347</v>
      </c>
      <c r="G846" s="91" t="s">
        <v>187</v>
      </c>
      <c r="H846" s="88">
        <v>1190</v>
      </c>
      <c r="I846" s="88">
        <v>1190</v>
      </c>
      <c r="J846" s="113">
        <f t="shared" si="471"/>
        <v>100</v>
      </c>
      <c r="K846" s="113">
        <f t="shared" si="472"/>
        <v>0</v>
      </c>
    </row>
    <row r="847" spans="1:11" ht="110.25" hidden="1">
      <c r="A847" s="76" t="s">
        <v>917</v>
      </c>
      <c r="B847" s="131"/>
      <c r="C847" s="129">
        <v>872</v>
      </c>
      <c r="D847" s="130" t="s">
        <v>215</v>
      </c>
      <c r="E847" s="130" t="s">
        <v>210</v>
      </c>
      <c r="F847" s="91" t="s">
        <v>403</v>
      </c>
      <c r="G847" s="91"/>
      <c r="H847" s="88">
        <f t="shared" ref="H847:I847" si="509">SUM(H848)</f>
        <v>0</v>
      </c>
      <c r="I847" s="88">
        <f t="shared" si="509"/>
        <v>0</v>
      </c>
      <c r="J847" s="113" t="e">
        <f t="shared" si="471"/>
        <v>#DIV/0!</v>
      </c>
      <c r="K847" s="113">
        <f t="shared" si="472"/>
        <v>0</v>
      </c>
    </row>
    <row r="848" spans="1:11" ht="31.5" hidden="1">
      <c r="A848" s="76" t="s">
        <v>151</v>
      </c>
      <c r="B848" s="128"/>
      <c r="C848" s="129">
        <v>872</v>
      </c>
      <c r="D848" s="130" t="s">
        <v>215</v>
      </c>
      <c r="E848" s="130" t="s">
        <v>210</v>
      </c>
      <c r="F848" s="91" t="s">
        <v>403</v>
      </c>
      <c r="G848" s="91" t="s">
        <v>187</v>
      </c>
      <c r="H848" s="88"/>
      <c r="I848" s="88"/>
      <c r="J848" s="113" t="e">
        <f t="shared" si="471"/>
        <v>#DIV/0!</v>
      </c>
      <c r="K848" s="113">
        <f t="shared" si="472"/>
        <v>0</v>
      </c>
    </row>
    <row r="849" spans="1:194" ht="63" hidden="1">
      <c r="A849" s="76" t="s">
        <v>649</v>
      </c>
      <c r="B849" s="131"/>
      <c r="C849" s="129">
        <v>872</v>
      </c>
      <c r="D849" s="130" t="s">
        <v>215</v>
      </c>
      <c r="E849" s="130" t="s">
        <v>210</v>
      </c>
      <c r="F849" s="91" t="s">
        <v>650</v>
      </c>
      <c r="G849" s="91"/>
      <c r="H849" s="88">
        <f t="shared" ref="H849:I849" si="510">SUM(H850)</f>
        <v>0</v>
      </c>
      <c r="I849" s="88">
        <f t="shared" si="510"/>
        <v>0</v>
      </c>
      <c r="J849" s="113" t="e">
        <f t="shared" ref="J849:J912" si="511">SUM(I849/H849*100)</f>
        <v>#DIV/0!</v>
      </c>
      <c r="K849" s="113">
        <f t="shared" ref="K849:K912" si="512">SUM(I849-H849)</f>
        <v>0</v>
      </c>
    </row>
    <row r="850" spans="1:194" ht="31.5" hidden="1">
      <c r="A850" s="76" t="s">
        <v>151</v>
      </c>
      <c r="B850" s="128"/>
      <c r="C850" s="129">
        <v>872</v>
      </c>
      <c r="D850" s="130" t="s">
        <v>215</v>
      </c>
      <c r="E850" s="130" t="s">
        <v>210</v>
      </c>
      <c r="F850" s="91" t="s">
        <v>650</v>
      </c>
      <c r="G850" s="91" t="s">
        <v>187</v>
      </c>
      <c r="H850" s="88"/>
      <c r="I850" s="88"/>
      <c r="J850" s="113" t="e">
        <f t="shared" si="511"/>
        <v>#DIV/0!</v>
      </c>
      <c r="K850" s="113">
        <f t="shared" si="512"/>
        <v>0</v>
      </c>
    </row>
    <row r="851" spans="1:194" ht="110.25">
      <c r="A851" s="76" t="s">
        <v>974</v>
      </c>
      <c r="B851" s="128"/>
      <c r="C851" s="129">
        <v>872</v>
      </c>
      <c r="D851" s="130" t="s">
        <v>215</v>
      </c>
      <c r="E851" s="130" t="s">
        <v>210</v>
      </c>
      <c r="F851" s="91" t="s">
        <v>273</v>
      </c>
      <c r="G851" s="91"/>
      <c r="H851" s="88">
        <f t="shared" ref="H851:I851" si="513">SUM(H852)</f>
        <v>1833.6</v>
      </c>
      <c r="I851" s="88">
        <f t="shared" si="513"/>
        <v>1833.6</v>
      </c>
      <c r="J851" s="113">
        <f t="shared" si="511"/>
        <v>100</v>
      </c>
      <c r="K851" s="113">
        <f t="shared" si="512"/>
        <v>0</v>
      </c>
    </row>
    <row r="852" spans="1:194" ht="31.5">
      <c r="A852" s="76" t="s">
        <v>151</v>
      </c>
      <c r="B852" s="128"/>
      <c r="C852" s="129">
        <v>872</v>
      </c>
      <c r="D852" s="130" t="s">
        <v>215</v>
      </c>
      <c r="E852" s="130" t="s">
        <v>210</v>
      </c>
      <c r="F852" s="91" t="s">
        <v>273</v>
      </c>
      <c r="G852" s="91" t="s">
        <v>187</v>
      </c>
      <c r="H852" s="88">
        <v>1833.6</v>
      </c>
      <c r="I852" s="88">
        <v>1833.6</v>
      </c>
      <c r="J852" s="113">
        <f t="shared" si="511"/>
        <v>100</v>
      </c>
      <c r="K852" s="113">
        <f t="shared" si="512"/>
        <v>0</v>
      </c>
    </row>
    <row r="853" spans="1:194" ht="63">
      <c r="A853" s="76" t="s">
        <v>975</v>
      </c>
      <c r="B853" s="128"/>
      <c r="C853" s="129">
        <v>872</v>
      </c>
      <c r="D853" s="130" t="s">
        <v>215</v>
      </c>
      <c r="E853" s="130" t="s">
        <v>210</v>
      </c>
      <c r="F853" s="91" t="s">
        <v>622</v>
      </c>
      <c r="G853" s="91"/>
      <c r="H853" s="88">
        <f t="shared" ref="H853:I853" si="514">SUM(H854)</f>
        <v>53.4</v>
      </c>
      <c r="I853" s="88">
        <f t="shared" si="514"/>
        <v>53.4</v>
      </c>
      <c r="J853" s="113">
        <f t="shared" si="511"/>
        <v>100</v>
      </c>
      <c r="K853" s="113">
        <f t="shared" si="512"/>
        <v>0</v>
      </c>
    </row>
    <row r="854" spans="1:194" ht="31.5">
      <c r="A854" s="76" t="s">
        <v>151</v>
      </c>
      <c r="B854" s="128"/>
      <c r="C854" s="129">
        <v>872</v>
      </c>
      <c r="D854" s="130" t="s">
        <v>215</v>
      </c>
      <c r="E854" s="130" t="s">
        <v>210</v>
      </c>
      <c r="F854" s="91" t="s">
        <v>622</v>
      </c>
      <c r="G854" s="91" t="s">
        <v>187</v>
      </c>
      <c r="H854" s="88">
        <v>53.4</v>
      </c>
      <c r="I854" s="88">
        <v>53.4</v>
      </c>
      <c r="J854" s="113">
        <f t="shared" si="511"/>
        <v>100</v>
      </c>
      <c r="K854" s="113">
        <f t="shared" si="512"/>
        <v>0</v>
      </c>
    </row>
    <row r="855" spans="1:194" ht="47.25" hidden="1">
      <c r="A855" s="76" t="s">
        <v>976</v>
      </c>
      <c r="B855" s="124"/>
      <c r="C855" s="129">
        <v>872</v>
      </c>
      <c r="D855" s="130" t="s">
        <v>215</v>
      </c>
      <c r="E855" s="130" t="s">
        <v>210</v>
      </c>
      <c r="F855" s="91" t="s">
        <v>624</v>
      </c>
      <c r="G855" s="91"/>
      <c r="H855" s="88">
        <f t="shared" ref="H855:I855" si="515">SUM(H856)</f>
        <v>0</v>
      </c>
      <c r="I855" s="88">
        <f t="shared" si="515"/>
        <v>0</v>
      </c>
      <c r="J855" s="113" t="e">
        <f t="shared" si="511"/>
        <v>#DIV/0!</v>
      </c>
      <c r="K855" s="113">
        <f t="shared" si="512"/>
        <v>0</v>
      </c>
    </row>
    <row r="856" spans="1:194" ht="31.5" hidden="1">
      <c r="A856" s="76" t="s">
        <v>151</v>
      </c>
      <c r="B856" s="128"/>
      <c r="C856" s="129">
        <v>872</v>
      </c>
      <c r="D856" s="130" t="s">
        <v>215</v>
      </c>
      <c r="E856" s="130" t="s">
        <v>210</v>
      </c>
      <c r="F856" s="91" t="s">
        <v>624</v>
      </c>
      <c r="G856" s="91" t="s">
        <v>187</v>
      </c>
      <c r="H856" s="88"/>
      <c r="I856" s="88"/>
      <c r="J856" s="113" t="e">
        <f t="shared" si="511"/>
        <v>#DIV/0!</v>
      </c>
      <c r="K856" s="113">
        <f t="shared" si="512"/>
        <v>0</v>
      </c>
    </row>
    <row r="857" spans="1:194" ht="31.5" hidden="1">
      <c r="A857" s="76" t="s">
        <v>1038</v>
      </c>
      <c r="B857" s="124"/>
      <c r="C857" s="129">
        <v>872</v>
      </c>
      <c r="D857" s="130" t="s">
        <v>215</v>
      </c>
      <c r="E857" s="130" t="s">
        <v>210</v>
      </c>
      <c r="F857" s="91" t="s">
        <v>238</v>
      </c>
      <c r="G857" s="91"/>
      <c r="H857" s="88">
        <f t="shared" ref="H857:I857" si="516">SUM(H858)</f>
        <v>0</v>
      </c>
      <c r="I857" s="88">
        <f t="shared" si="516"/>
        <v>0</v>
      </c>
      <c r="J857" s="113" t="e">
        <f t="shared" si="511"/>
        <v>#DIV/0!</v>
      </c>
      <c r="K857" s="113">
        <f t="shared" si="512"/>
        <v>0</v>
      </c>
    </row>
    <row r="858" spans="1:194" ht="31.5" hidden="1">
      <c r="A858" s="76" t="s">
        <v>151</v>
      </c>
      <c r="B858" s="128"/>
      <c r="C858" s="129">
        <v>872</v>
      </c>
      <c r="D858" s="130" t="s">
        <v>215</v>
      </c>
      <c r="E858" s="130" t="s">
        <v>210</v>
      </c>
      <c r="F858" s="91" t="s">
        <v>238</v>
      </c>
      <c r="G858" s="91" t="s">
        <v>187</v>
      </c>
      <c r="H858" s="88"/>
      <c r="I858" s="88"/>
      <c r="J858" s="113" t="e">
        <f t="shared" si="511"/>
        <v>#DIV/0!</v>
      </c>
      <c r="K858" s="113">
        <f t="shared" si="512"/>
        <v>0</v>
      </c>
    </row>
    <row r="859" spans="1:194" s="173" customFormat="1" ht="130.5" hidden="1" customHeight="1">
      <c r="A859" s="76" t="s">
        <v>721</v>
      </c>
      <c r="B859" s="89"/>
      <c r="C859" s="90">
        <v>872</v>
      </c>
      <c r="D859" s="91" t="s">
        <v>215</v>
      </c>
      <c r="E859" s="91" t="s">
        <v>210</v>
      </c>
      <c r="F859" s="92" t="s">
        <v>576</v>
      </c>
      <c r="G859" s="92"/>
      <c r="H859" s="97">
        <f t="shared" ref="H859:I861" si="517">SUM(H860)</f>
        <v>0</v>
      </c>
      <c r="I859" s="97">
        <f t="shared" si="517"/>
        <v>0</v>
      </c>
      <c r="J859" s="113" t="e">
        <f t="shared" si="511"/>
        <v>#DIV/0!</v>
      </c>
      <c r="K859" s="113">
        <f t="shared" si="512"/>
        <v>0</v>
      </c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  <c r="EE859"/>
      <c r="EF859"/>
      <c r="EG859"/>
      <c r="EH859"/>
      <c r="EI859"/>
      <c r="EJ859"/>
      <c r="EK859"/>
      <c r="EL859"/>
      <c r="EM859"/>
      <c r="EN859"/>
      <c r="EO859"/>
      <c r="EP859"/>
      <c r="EQ859"/>
      <c r="ER859"/>
      <c r="ES859"/>
      <c r="ET859"/>
      <c r="EU859"/>
      <c r="EV859"/>
      <c r="EW859"/>
      <c r="EX859"/>
      <c r="EY859"/>
      <c r="EZ859"/>
      <c r="FA859"/>
      <c r="FB859"/>
      <c r="FC859"/>
      <c r="FD859"/>
      <c r="FE859"/>
      <c r="FF859"/>
      <c r="FG859"/>
      <c r="FH859"/>
      <c r="FI859"/>
      <c r="FJ859"/>
      <c r="FK859"/>
      <c r="FL859"/>
      <c r="FM859"/>
      <c r="FN859"/>
      <c r="FO859"/>
      <c r="FP859"/>
      <c r="FQ859"/>
      <c r="FR859"/>
      <c r="FS859"/>
      <c r="FT859"/>
      <c r="FU859"/>
      <c r="FV859"/>
      <c r="FW859"/>
      <c r="FX859"/>
      <c r="FY859"/>
      <c r="FZ859"/>
      <c r="GA859"/>
      <c r="GB859"/>
      <c r="GC859"/>
      <c r="GD859"/>
      <c r="GE859"/>
      <c r="GF859"/>
      <c r="GG859"/>
      <c r="GH859"/>
      <c r="GI859"/>
      <c r="GJ859"/>
      <c r="GK859"/>
      <c r="GL859"/>
    </row>
    <row r="860" spans="1:194" s="173" customFormat="1" ht="31.5" hidden="1" customHeight="1">
      <c r="A860" s="76" t="s">
        <v>151</v>
      </c>
      <c r="B860" s="89"/>
      <c r="C860" s="90">
        <v>872</v>
      </c>
      <c r="D860" s="91" t="s">
        <v>215</v>
      </c>
      <c r="E860" s="91" t="s">
        <v>210</v>
      </c>
      <c r="F860" s="92" t="s">
        <v>576</v>
      </c>
      <c r="G860" s="92" t="s">
        <v>187</v>
      </c>
      <c r="H860" s="88"/>
      <c r="I860" s="88"/>
      <c r="J860" s="113" t="e">
        <f t="shared" si="511"/>
        <v>#DIV/0!</v>
      </c>
      <c r="K860" s="113">
        <f t="shared" si="512"/>
        <v>0</v>
      </c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  <c r="EE860"/>
      <c r="EF860"/>
      <c r="EG860"/>
      <c r="EH860"/>
      <c r="EI860"/>
      <c r="EJ860"/>
      <c r="EK860"/>
      <c r="EL860"/>
      <c r="EM860"/>
      <c r="EN860"/>
      <c r="EO860"/>
      <c r="EP860"/>
      <c r="EQ860"/>
      <c r="ER860"/>
      <c r="ES860"/>
      <c r="ET860"/>
      <c r="EU860"/>
      <c r="EV860"/>
      <c r="EW860"/>
      <c r="EX860"/>
      <c r="EY860"/>
      <c r="EZ860"/>
      <c r="FA860"/>
      <c r="FB860"/>
      <c r="FC860"/>
      <c r="FD860"/>
      <c r="FE860"/>
      <c r="FF860"/>
      <c r="FG860"/>
      <c r="FH860"/>
      <c r="FI860"/>
      <c r="FJ860"/>
      <c r="FK860"/>
      <c r="FL860"/>
      <c r="FM860"/>
      <c r="FN860"/>
      <c r="FO860"/>
      <c r="FP860"/>
      <c r="FQ860"/>
      <c r="FR860"/>
      <c r="FS860"/>
      <c r="FT860"/>
      <c r="FU860"/>
      <c r="FV860"/>
      <c r="FW860"/>
      <c r="FX860"/>
      <c r="FY860"/>
      <c r="FZ860"/>
      <c r="GA860"/>
      <c r="GB860"/>
      <c r="GC860"/>
      <c r="GD860"/>
      <c r="GE860"/>
      <c r="GF860"/>
      <c r="GG860"/>
      <c r="GH860"/>
      <c r="GI860"/>
      <c r="GJ860"/>
      <c r="GK860"/>
      <c r="GL860"/>
    </row>
    <row r="861" spans="1:194" s="173" customFormat="1" ht="31.5" hidden="1" customHeight="1">
      <c r="A861" s="75" t="s">
        <v>593</v>
      </c>
      <c r="B861" s="89"/>
      <c r="C861" s="90">
        <v>872</v>
      </c>
      <c r="D861" s="91" t="s">
        <v>215</v>
      </c>
      <c r="E861" s="91" t="s">
        <v>210</v>
      </c>
      <c r="F861" s="92" t="s">
        <v>594</v>
      </c>
      <c r="G861" s="92"/>
      <c r="H861" s="97">
        <f t="shared" si="517"/>
        <v>0</v>
      </c>
      <c r="I861" s="97">
        <f t="shared" si="517"/>
        <v>0</v>
      </c>
      <c r="J861" s="113" t="e">
        <f t="shared" si="511"/>
        <v>#DIV/0!</v>
      </c>
      <c r="K861" s="113">
        <f t="shared" si="512"/>
        <v>0</v>
      </c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  <c r="EE861"/>
      <c r="EF861"/>
      <c r="EG861"/>
      <c r="EH861"/>
      <c r="EI861"/>
      <c r="EJ861"/>
      <c r="EK861"/>
      <c r="EL861"/>
      <c r="EM861"/>
      <c r="EN861"/>
      <c r="EO861"/>
      <c r="EP861"/>
      <c r="EQ861"/>
      <c r="ER861"/>
      <c r="ES861"/>
      <c r="ET861"/>
      <c r="EU861"/>
      <c r="EV861"/>
      <c r="EW861"/>
      <c r="EX861"/>
      <c r="EY861"/>
      <c r="EZ861"/>
      <c r="FA861"/>
      <c r="FB861"/>
      <c r="FC861"/>
      <c r="FD861"/>
      <c r="FE861"/>
      <c r="FF861"/>
      <c r="FG861"/>
      <c r="FH861"/>
      <c r="FI861"/>
      <c r="FJ861"/>
      <c r="FK861"/>
      <c r="FL861"/>
      <c r="FM861"/>
      <c r="FN861"/>
      <c r="FO861"/>
      <c r="FP861"/>
      <c r="FQ861"/>
      <c r="FR861"/>
      <c r="FS861"/>
      <c r="FT861"/>
      <c r="FU861"/>
      <c r="FV861"/>
      <c r="FW861"/>
      <c r="FX861"/>
      <c r="FY861"/>
      <c r="FZ861"/>
      <c r="GA861"/>
      <c r="GB861"/>
      <c r="GC861"/>
      <c r="GD861"/>
      <c r="GE861"/>
      <c r="GF861"/>
      <c r="GG861"/>
      <c r="GH861"/>
      <c r="GI861"/>
      <c r="GJ861"/>
      <c r="GK861"/>
      <c r="GL861"/>
    </row>
    <row r="862" spans="1:194" s="173" customFormat="1" ht="31.5" hidden="1" customHeight="1">
      <c r="A862" s="76" t="s">
        <v>151</v>
      </c>
      <c r="B862" s="89"/>
      <c r="C862" s="90">
        <v>872</v>
      </c>
      <c r="D862" s="91" t="s">
        <v>215</v>
      </c>
      <c r="E862" s="91" t="s">
        <v>210</v>
      </c>
      <c r="F862" s="92" t="s">
        <v>594</v>
      </c>
      <c r="G862" s="92" t="s">
        <v>187</v>
      </c>
      <c r="H862" s="88"/>
      <c r="I862" s="88"/>
      <c r="J862" s="113" t="e">
        <f t="shared" si="511"/>
        <v>#DIV/0!</v>
      </c>
      <c r="K862" s="113">
        <f t="shared" si="512"/>
        <v>0</v>
      </c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  <c r="EE862"/>
      <c r="EF862"/>
      <c r="EG862"/>
      <c r="EH862"/>
      <c r="EI862"/>
      <c r="EJ862"/>
      <c r="EK862"/>
      <c r="EL862"/>
      <c r="EM862"/>
      <c r="EN862"/>
      <c r="EO862"/>
      <c r="EP862"/>
      <c r="EQ862"/>
      <c r="ER862"/>
      <c r="ES862"/>
      <c r="ET862"/>
      <c r="EU862"/>
      <c r="EV862"/>
      <c r="EW862"/>
      <c r="EX862"/>
      <c r="EY862"/>
      <c r="EZ862"/>
      <c r="FA862"/>
      <c r="FB862"/>
      <c r="FC862"/>
      <c r="FD862"/>
      <c r="FE862"/>
      <c r="FF862"/>
      <c r="FG862"/>
      <c r="FH862"/>
      <c r="FI862"/>
      <c r="FJ862"/>
      <c r="FK862"/>
      <c r="FL862"/>
      <c r="FM862"/>
      <c r="FN862"/>
      <c r="FO862"/>
      <c r="FP862"/>
      <c r="FQ862"/>
      <c r="FR862"/>
      <c r="FS862"/>
      <c r="FT862"/>
      <c r="FU862"/>
      <c r="FV862"/>
      <c r="FW862"/>
      <c r="FX862"/>
      <c r="FY862"/>
      <c r="FZ862"/>
      <c r="GA862"/>
      <c r="GB862"/>
      <c r="GC862"/>
      <c r="GD862"/>
      <c r="GE862"/>
      <c r="GF862"/>
      <c r="GG862"/>
      <c r="GH862"/>
      <c r="GI862"/>
      <c r="GJ862"/>
      <c r="GK862"/>
      <c r="GL862"/>
    </row>
    <row r="863" spans="1:194" hidden="1">
      <c r="A863" s="76" t="s">
        <v>196</v>
      </c>
      <c r="B863" s="89"/>
      <c r="C863" s="129">
        <v>872</v>
      </c>
      <c r="D863" s="91" t="s">
        <v>215</v>
      </c>
      <c r="E863" s="91" t="s">
        <v>217</v>
      </c>
      <c r="F863" s="92"/>
      <c r="G863" s="92"/>
      <c r="H863" s="88">
        <f t="shared" ref="H863" si="518">SUM(H864+H866)</f>
        <v>0</v>
      </c>
      <c r="I863" s="88">
        <f t="shared" ref="I863" si="519">SUM(I864+I866)</f>
        <v>0</v>
      </c>
      <c r="J863" s="113" t="e">
        <f t="shared" si="511"/>
        <v>#DIV/0!</v>
      </c>
      <c r="K863" s="113">
        <f t="shared" si="512"/>
        <v>0</v>
      </c>
    </row>
    <row r="864" spans="1:194" ht="173.25" hidden="1">
      <c r="A864" s="75" t="s">
        <v>806</v>
      </c>
      <c r="B864" s="89"/>
      <c r="C864" s="90">
        <v>872</v>
      </c>
      <c r="D864" s="115" t="s">
        <v>215</v>
      </c>
      <c r="E864" s="115" t="s">
        <v>217</v>
      </c>
      <c r="F864" s="92" t="s">
        <v>574</v>
      </c>
      <c r="G864" s="92"/>
      <c r="H864" s="88">
        <f t="shared" ref="H864:I864" si="520">SUM(H865)</f>
        <v>0</v>
      </c>
      <c r="I864" s="88">
        <f t="shared" si="520"/>
        <v>0</v>
      </c>
      <c r="J864" s="113" t="e">
        <f t="shared" si="511"/>
        <v>#DIV/0!</v>
      </c>
      <c r="K864" s="113">
        <f t="shared" si="512"/>
        <v>0</v>
      </c>
    </row>
    <row r="865" spans="1:194" ht="47.25" hidden="1">
      <c r="A865" s="76" t="s">
        <v>188</v>
      </c>
      <c r="B865" s="89"/>
      <c r="C865" s="90">
        <v>872</v>
      </c>
      <c r="D865" s="115" t="s">
        <v>215</v>
      </c>
      <c r="E865" s="115" t="s">
        <v>217</v>
      </c>
      <c r="F865" s="92" t="s">
        <v>574</v>
      </c>
      <c r="G865" s="92" t="s">
        <v>187</v>
      </c>
      <c r="H865" s="88"/>
      <c r="I865" s="88"/>
      <c r="J865" s="113" t="e">
        <f t="shared" si="511"/>
        <v>#DIV/0!</v>
      </c>
      <c r="K865" s="113">
        <f t="shared" si="512"/>
        <v>0</v>
      </c>
    </row>
    <row r="866" spans="1:194" ht="189" hidden="1">
      <c r="A866" s="75" t="s">
        <v>807</v>
      </c>
      <c r="B866" s="89"/>
      <c r="C866" s="90">
        <v>872</v>
      </c>
      <c r="D866" s="115" t="s">
        <v>215</v>
      </c>
      <c r="E866" s="115" t="s">
        <v>217</v>
      </c>
      <c r="F866" s="92" t="s">
        <v>575</v>
      </c>
      <c r="G866" s="92"/>
      <c r="H866" s="88">
        <f t="shared" ref="H866:I866" si="521">SUM(H867)</f>
        <v>0</v>
      </c>
      <c r="I866" s="88">
        <f t="shared" si="521"/>
        <v>0</v>
      </c>
      <c r="J866" s="113" t="e">
        <f t="shared" si="511"/>
        <v>#DIV/0!</v>
      </c>
      <c r="K866" s="113">
        <f t="shared" si="512"/>
        <v>0</v>
      </c>
    </row>
    <row r="867" spans="1:194" ht="47.25" hidden="1">
      <c r="A867" s="76" t="s">
        <v>188</v>
      </c>
      <c r="B867" s="89"/>
      <c r="C867" s="90">
        <v>872</v>
      </c>
      <c r="D867" s="115" t="s">
        <v>215</v>
      </c>
      <c r="E867" s="115" t="s">
        <v>217</v>
      </c>
      <c r="F867" s="92" t="s">
        <v>575</v>
      </c>
      <c r="G867" s="92" t="s">
        <v>187</v>
      </c>
      <c r="H867" s="88"/>
      <c r="I867" s="88"/>
      <c r="J867" s="113" t="e">
        <f t="shared" si="511"/>
        <v>#DIV/0!</v>
      </c>
      <c r="K867" s="113">
        <f t="shared" si="512"/>
        <v>0</v>
      </c>
    </row>
    <row r="868" spans="1:194" s="203" customFormat="1">
      <c r="A868" s="76" t="s">
        <v>197</v>
      </c>
      <c r="B868" s="89"/>
      <c r="C868" s="90">
        <v>872</v>
      </c>
      <c r="D868" s="115" t="s">
        <v>218</v>
      </c>
      <c r="E868" s="115"/>
      <c r="F868" s="92"/>
      <c r="G868" s="92"/>
      <c r="H868" s="88">
        <f t="shared" ref="H868:I870" si="522">SUM(H869)</f>
        <v>80</v>
      </c>
      <c r="I868" s="88">
        <f t="shared" si="522"/>
        <v>80</v>
      </c>
      <c r="J868" s="113">
        <f t="shared" si="511"/>
        <v>100</v>
      </c>
      <c r="K868" s="113">
        <f t="shared" si="512"/>
        <v>0</v>
      </c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  <c r="EE868"/>
      <c r="EF868"/>
      <c r="EG868"/>
      <c r="EH868"/>
      <c r="EI868"/>
      <c r="EJ868"/>
      <c r="EK868"/>
      <c r="EL868"/>
      <c r="EM868"/>
      <c r="EN868"/>
      <c r="EO868"/>
      <c r="EP868"/>
      <c r="EQ868"/>
      <c r="ER868"/>
      <c r="ES868"/>
      <c r="ET868"/>
      <c r="EU868"/>
      <c r="EV868"/>
      <c r="EW868"/>
      <c r="EX868"/>
      <c r="EY868"/>
      <c r="EZ868"/>
      <c r="FA868"/>
      <c r="FB868"/>
      <c r="FC868"/>
      <c r="FD868"/>
      <c r="FE868"/>
      <c r="FF868"/>
      <c r="FG868"/>
      <c r="FH868"/>
      <c r="FI868"/>
      <c r="FJ868"/>
      <c r="FK868"/>
      <c r="FL868"/>
      <c r="FM868"/>
      <c r="FN868"/>
      <c r="FO868"/>
      <c r="FP868"/>
      <c r="FQ868"/>
      <c r="FR868"/>
      <c r="FS868"/>
      <c r="FT868"/>
      <c r="FU868"/>
      <c r="FV868"/>
      <c r="FW868"/>
      <c r="FX868"/>
      <c r="FY868"/>
      <c r="FZ868"/>
      <c r="GA868"/>
      <c r="GB868"/>
      <c r="GC868"/>
      <c r="GD868"/>
      <c r="GE868"/>
      <c r="GF868"/>
      <c r="GG868"/>
      <c r="GH868"/>
      <c r="GI868"/>
      <c r="GJ868"/>
      <c r="GK868"/>
      <c r="GL868"/>
    </row>
    <row r="869" spans="1:194" s="203" customFormat="1">
      <c r="A869" s="122" t="s">
        <v>227</v>
      </c>
      <c r="B869" s="123"/>
      <c r="C869" s="90">
        <v>872</v>
      </c>
      <c r="D869" s="115" t="s">
        <v>218</v>
      </c>
      <c r="E869" s="115" t="s">
        <v>213</v>
      </c>
      <c r="F869" s="92"/>
      <c r="G869" s="92"/>
      <c r="H869" s="88">
        <f t="shared" si="522"/>
        <v>80</v>
      </c>
      <c r="I869" s="88">
        <f t="shared" si="522"/>
        <v>80</v>
      </c>
      <c r="J869" s="113">
        <f t="shared" si="511"/>
        <v>100</v>
      </c>
      <c r="K869" s="113">
        <f t="shared" si="512"/>
        <v>0</v>
      </c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  <c r="EE869"/>
      <c r="EF869"/>
      <c r="EG869"/>
      <c r="EH869"/>
      <c r="EI869"/>
      <c r="EJ869"/>
      <c r="EK869"/>
      <c r="EL869"/>
      <c r="EM869"/>
      <c r="EN869"/>
      <c r="EO869"/>
      <c r="EP869"/>
      <c r="EQ869"/>
      <c r="ER869"/>
      <c r="ES869"/>
      <c r="ET869"/>
      <c r="EU869"/>
      <c r="EV869"/>
      <c r="EW869"/>
      <c r="EX869"/>
      <c r="EY869"/>
      <c r="EZ869"/>
      <c r="FA869"/>
      <c r="FB869"/>
      <c r="FC869"/>
      <c r="FD869"/>
      <c r="FE869"/>
      <c r="FF869"/>
      <c r="FG869"/>
      <c r="FH869"/>
      <c r="FI869"/>
      <c r="FJ869"/>
      <c r="FK869"/>
      <c r="FL869"/>
      <c r="FM869"/>
      <c r="FN869"/>
      <c r="FO869"/>
      <c r="FP869"/>
      <c r="FQ869"/>
      <c r="FR869"/>
      <c r="FS869"/>
      <c r="FT869"/>
      <c r="FU869"/>
      <c r="FV869"/>
      <c r="FW869"/>
      <c r="FX869"/>
      <c r="FY869"/>
      <c r="FZ869"/>
      <c r="GA869"/>
      <c r="GB869"/>
      <c r="GC869"/>
      <c r="GD869"/>
      <c r="GE869"/>
      <c r="GF869"/>
      <c r="GG869"/>
      <c r="GH869"/>
      <c r="GI869"/>
      <c r="GJ869"/>
      <c r="GK869"/>
      <c r="GL869"/>
    </row>
    <row r="870" spans="1:194" s="203" customFormat="1" ht="63">
      <c r="A870" s="76" t="s">
        <v>933</v>
      </c>
      <c r="B870" s="131"/>
      <c r="C870" s="90">
        <v>872</v>
      </c>
      <c r="D870" s="115" t="s">
        <v>218</v>
      </c>
      <c r="E870" s="115" t="s">
        <v>213</v>
      </c>
      <c r="F870" s="115" t="s">
        <v>235</v>
      </c>
      <c r="G870" s="115"/>
      <c r="H870" s="88">
        <f t="shared" si="522"/>
        <v>80</v>
      </c>
      <c r="I870" s="88">
        <f t="shared" si="522"/>
        <v>80</v>
      </c>
      <c r="J870" s="113">
        <f t="shared" si="511"/>
        <v>100</v>
      </c>
      <c r="K870" s="113">
        <f t="shared" si="512"/>
        <v>0</v>
      </c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  <c r="EE870"/>
      <c r="EF870"/>
      <c r="EG870"/>
      <c r="EH870"/>
      <c r="EI870"/>
      <c r="EJ870"/>
      <c r="EK870"/>
      <c r="EL870"/>
      <c r="EM870"/>
      <c r="EN870"/>
      <c r="EO870"/>
      <c r="EP870"/>
      <c r="EQ870"/>
      <c r="ER870"/>
      <c r="ES870"/>
      <c r="ET870"/>
      <c r="EU870"/>
      <c r="EV870"/>
      <c r="EW870"/>
      <c r="EX870"/>
      <c r="EY870"/>
      <c r="EZ870"/>
      <c r="FA870"/>
      <c r="FB870"/>
      <c r="FC870"/>
      <c r="FD870"/>
      <c r="FE870"/>
      <c r="FF870"/>
      <c r="FG870"/>
      <c r="FH870"/>
      <c r="FI870"/>
      <c r="FJ870"/>
      <c r="FK870"/>
      <c r="FL870"/>
      <c r="FM870"/>
      <c r="FN870"/>
      <c r="FO870"/>
      <c r="FP870"/>
      <c r="FQ870"/>
      <c r="FR870"/>
      <c r="FS870"/>
      <c r="FT870"/>
      <c r="FU870"/>
      <c r="FV870"/>
      <c r="FW870"/>
      <c r="FX870"/>
      <c r="FY870"/>
      <c r="FZ870"/>
      <c r="GA870"/>
      <c r="GB870"/>
      <c r="GC870"/>
      <c r="GD870"/>
      <c r="GE870"/>
      <c r="GF870"/>
      <c r="GG870"/>
      <c r="GH870"/>
      <c r="GI870"/>
      <c r="GJ870"/>
      <c r="GK870"/>
      <c r="GL870"/>
    </row>
    <row r="871" spans="1:194" s="203" customFormat="1" ht="47.25">
      <c r="A871" s="76" t="s">
        <v>188</v>
      </c>
      <c r="B871" s="131"/>
      <c r="C871" s="90">
        <v>872</v>
      </c>
      <c r="D871" s="115" t="s">
        <v>218</v>
      </c>
      <c r="E871" s="115" t="s">
        <v>213</v>
      </c>
      <c r="F871" s="115" t="s">
        <v>235</v>
      </c>
      <c r="G871" s="115" t="s">
        <v>187</v>
      </c>
      <c r="H871" s="88">
        <v>80</v>
      </c>
      <c r="I871" s="88">
        <v>80</v>
      </c>
      <c r="J871" s="113">
        <f t="shared" si="511"/>
        <v>100</v>
      </c>
      <c r="K871" s="113">
        <f t="shared" si="512"/>
        <v>0</v>
      </c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  <c r="EE871"/>
      <c r="EF871"/>
      <c r="EG871"/>
      <c r="EH871"/>
      <c r="EI871"/>
      <c r="EJ871"/>
      <c r="EK871"/>
      <c r="EL871"/>
      <c r="EM871"/>
      <c r="EN871"/>
      <c r="EO871"/>
      <c r="EP871"/>
      <c r="EQ871"/>
      <c r="ER871"/>
      <c r="ES871"/>
      <c r="ET871"/>
      <c r="EU871"/>
      <c r="EV871"/>
      <c r="EW871"/>
      <c r="EX871"/>
      <c r="EY871"/>
      <c r="EZ871"/>
      <c r="FA871"/>
      <c r="FB871"/>
      <c r="FC871"/>
      <c r="FD871"/>
      <c r="FE871"/>
      <c r="FF871"/>
      <c r="FG871"/>
      <c r="FH871"/>
      <c r="FI871"/>
      <c r="FJ871"/>
      <c r="FK871"/>
      <c r="FL871"/>
      <c r="FM871"/>
      <c r="FN871"/>
      <c r="FO871"/>
      <c r="FP871"/>
      <c r="FQ871"/>
      <c r="FR871"/>
      <c r="FS871"/>
      <c r="FT871"/>
      <c r="FU871"/>
      <c r="FV871"/>
      <c r="FW871"/>
      <c r="FX871"/>
      <c r="FY871"/>
      <c r="FZ871"/>
      <c r="GA871"/>
      <c r="GB871"/>
      <c r="GC871"/>
      <c r="GD871"/>
      <c r="GE871"/>
      <c r="GF871"/>
      <c r="GG871"/>
      <c r="GH871"/>
      <c r="GI871"/>
      <c r="GJ871"/>
      <c r="GK871"/>
      <c r="GL871"/>
    </row>
    <row r="872" spans="1:194" ht="47.25">
      <c r="A872" s="148" t="s">
        <v>80</v>
      </c>
      <c r="B872" s="150" t="s">
        <v>352</v>
      </c>
      <c r="C872" s="129"/>
      <c r="D872" s="141"/>
      <c r="E872" s="141"/>
      <c r="F872" s="141"/>
      <c r="G872" s="141"/>
      <c r="H872" s="88">
        <f t="shared" ref="H872" si="523">SUM(H873+H891+H986+H982)</f>
        <v>8958.1000000000022</v>
      </c>
      <c r="I872" s="88">
        <f t="shared" ref="I872" si="524">SUM(I873+I891+I986+I982)</f>
        <v>8958.1000000000022</v>
      </c>
      <c r="J872" s="113">
        <f t="shared" si="511"/>
        <v>100</v>
      </c>
      <c r="K872" s="113">
        <f t="shared" si="512"/>
        <v>0</v>
      </c>
    </row>
    <row r="873" spans="1:194" ht="16.5" hidden="1">
      <c r="A873" s="78" t="s">
        <v>52</v>
      </c>
      <c r="B873" s="151"/>
      <c r="C873" s="129">
        <v>872</v>
      </c>
      <c r="D873" s="115" t="s">
        <v>213</v>
      </c>
      <c r="E873" s="115"/>
      <c r="F873" s="115"/>
      <c r="G873" s="115"/>
      <c r="H873" s="97">
        <f t="shared" ref="H873" si="525">SUM(H874+H887+H882)</f>
        <v>0</v>
      </c>
      <c r="I873" s="97">
        <f t="shared" ref="I873" si="526">SUM(I874+I887+I882)</f>
        <v>0</v>
      </c>
      <c r="J873" s="113" t="e">
        <f t="shared" si="511"/>
        <v>#DIV/0!</v>
      </c>
      <c r="K873" s="113">
        <f t="shared" si="512"/>
        <v>0</v>
      </c>
    </row>
    <row r="874" spans="1:194" ht="16.5" hidden="1">
      <c r="A874" s="78" t="s">
        <v>74</v>
      </c>
      <c r="B874" s="151"/>
      <c r="C874" s="129">
        <v>872</v>
      </c>
      <c r="D874" s="115" t="s">
        <v>213</v>
      </c>
      <c r="E874" s="115" t="s">
        <v>210</v>
      </c>
      <c r="F874" s="115"/>
      <c r="G874" s="115"/>
      <c r="H874" s="88">
        <f t="shared" ref="H874" si="527">SUM(H875+H879+H877)</f>
        <v>0</v>
      </c>
      <c r="I874" s="88">
        <f t="shared" ref="I874" si="528">SUM(I875+I879+I877)</f>
        <v>0</v>
      </c>
      <c r="J874" s="113" t="e">
        <f t="shared" si="511"/>
        <v>#DIV/0!</v>
      </c>
      <c r="K874" s="113">
        <f t="shared" si="512"/>
        <v>0</v>
      </c>
    </row>
    <row r="875" spans="1:194" ht="48" hidden="1">
      <c r="A875" s="78" t="s">
        <v>97</v>
      </c>
      <c r="B875" s="151"/>
      <c r="C875" s="129">
        <v>872</v>
      </c>
      <c r="D875" s="115" t="s">
        <v>213</v>
      </c>
      <c r="E875" s="115" t="s">
        <v>210</v>
      </c>
      <c r="F875" s="115" t="s">
        <v>8</v>
      </c>
      <c r="G875" s="115"/>
      <c r="H875" s="88">
        <f t="shared" ref="H875:I875" si="529">SUM(H876)</f>
        <v>0</v>
      </c>
      <c r="I875" s="88">
        <f t="shared" si="529"/>
        <v>0</v>
      </c>
      <c r="J875" s="113" t="e">
        <f t="shared" si="511"/>
        <v>#DIV/0!</v>
      </c>
      <c r="K875" s="113">
        <f t="shared" si="512"/>
        <v>0</v>
      </c>
    </row>
    <row r="876" spans="1:194" ht="47.25" hidden="1">
      <c r="A876" s="76" t="s">
        <v>188</v>
      </c>
      <c r="B876" s="151"/>
      <c r="C876" s="129">
        <v>872</v>
      </c>
      <c r="D876" s="115" t="s">
        <v>213</v>
      </c>
      <c r="E876" s="115" t="s">
        <v>210</v>
      </c>
      <c r="F876" s="115" t="s">
        <v>8</v>
      </c>
      <c r="G876" s="115" t="s">
        <v>353</v>
      </c>
      <c r="H876" s="88"/>
      <c r="I876" s="88"/>
      <c r="J876" s="113" t="e">
        <f t="shared" si="511"/>
        <v>#DIV/0!</v>
      </c>
      <c r="K876" s="113">
        <f t="shared" si="512"/>
        <v>0</v>
      </c>
    </row>
    <row r="877" spans="1:194" ht="94.5" hidden="1">
      <c r="A877" s="76" t="s">
        <v>808</v>
      </c>
      <c r="B877" s="151"/>
      <c r="C877" s="129">
        <v>872</v>
      </c>
      <c r="D877" s="115" t="s">
        <v>213</v>
      </c>
      <c r="E877" s="115" t="s">
        <v>210</v>
      </c>
      <c r="F877" s="115" t="s">
        <v>171</v>
      </c>
      <c r="G877" s="115"/>
      <c r="H877" s="88">
        <f t="shared" ref="H877:I877" si="530">SUM(H878)</f>
        <v>0</v>
      </c>
      <c r="I877" s="88">
        <f t="shared" si="530"/>
        <v>0</v>
      </c>
      <c r="J877" s="113" t="e">
        <f t="shared" si="511"/>
        <v>#DIV/0!</v>
      </c>
      <c r="K877" s="113">
        <f t="shared" si="512"/>
        <v>0</v>
      </c>
    </row>
    <row r="878" spans="1:194" ht="31.5" hidden="1">
      <c r="A878" s="76" t="s">
        <v>151</v>
      </c>
      <c r="B878" s="151"/>
      <c r="C878" s="129">
        <v>872</v>
      </c>
      <c r="D878" s="115" t="s">
        <v>213</v>
      </c>
      <c r="E878" s="115" t="s">
        <v>210</v>
      </c>
      <c r="F878" s="115" t="s">
        <v>171</v>
      </c>
      <c r="G878" s="115" t="s">
        <v>187</v>
      </c>
      <c r="H878" s="88"/>
      <c r="I878" s="88"/>
      <c r="J878" s="113" t="e">
        <f t="shared" si="511"/>
        <v>#DIV/0!</v>
      </c>
      <c r="K878" s="113">
        <f t="shared" si="512"/>
        <v>0</v>
      </c>
    </row>
    <row r="879" spans="1:194" hidden="1">
      <c r="A879" s="78"/>
      <c r="B879" s="121"/>
      <c r="C879" s="90"/>
      <c r="D879" s="115"/>
      <c r="E879" s="115"/>
      <c r="F879" s="115"/>
      <c r="G879" s="115"/>
      <c r="H879" s="88">
        <f t="shared" ref="H879:I880" si="531">SUM(H880)</f>
        <v>0</v>
      </c>
      <c r="I879" s="88">
        <f t="shared" si="531"/>
        <v>0</v>
      </c>
      <c r="J879" s="113" t="e">
        <f t="shared" si="511"/>
        <v>#DIV/0!</v>
      </c>
      <c r="K879" s="113">
        <f t="shared" si="512"/>
        <v>0</v>
      </c>
    </row>
    <row r="880" spans="1:194" ht="189" hidden="1">
      <c r="A880" s="78" t="s">
        <v>678</v>
      </c>
      <c r="B880" s="121"/>
      <c r="C880" s="90">
        <v>872</v>
      </c>
      <c r="D880" s="115" t="s">
        <v>213</v>
      </c>
      <c r="E880" s="115" t="s">
        <v>210</v>
      </c>
      <c r="F880" s="115" t="s">
        <v>6</v>
      </c>
      <c r="G880" s="115"/>
      <c r="H880" s="88">
        <f t="shared" si="531"/>
        <v>0</v>
      </c>
      <c r="I880" s="88">
        <f t="shared" si="531"/>
        <v>0</v>
      </c>
      <c r="J880" s="113" t="e">
        <f t="shared" si="511"/>
        <v>#DIV/0!</v>
      </c>
      <c r="K880" s="113">
        <f t="shared" si="512"/>
        <v>0</v>
      </c>
    </row>
    <row r="881" spans="1:11" ht="31.5" hidden="1">
      <c r="A881" s="76" t="s">
        <v>151</v>
      </c>
      <c r="B881" s="128"/>
      <c r="C881" s="129">
        <v>872</v>
      </c>
      <c r="D881" s="115" t="s">
        <v>213</v>
      </c>
      <c r="E881" s="115" t="s">
        <v>210</v>
      </c>
      <c r="F881" s="115" t="s">
        <v>6</v>
      </c>
      <c r="G881" s="115" t="s">
        <v>187</v>
      </c>
      <c r="H881" s="88"/>
      <c r="I881" s="88"/>
      <c r="J881" s="113" t="e">
        <f t="shared" si="511"/>
        <v>#DIV/0!</v>
      </c>
      <c r="K881" s="113">
        <f t="shared" si="512"/>
        <v>0</v>
      </c>
    </row>
    <row r="882" spans="1:11" hidden="1">
      <c r="A882" s="78" t="s">
        <v>28</v>
      </c>
      <c r="B882" s="121"/>
      <c r="C882" s="90">
        <v>872</v>
      </c>
      <c r="D882" s="115" t="s">
        <v>213</v>
      </c>
      <c r="E882" s="115" t="s">
        <v>216</v>
      </c>
      <c r="F882" s="115"/>
      <c r="G882" s="115"/>
      <c r="H882" s="88">
        <f t="shared" ref="H882" si="532">SUM(H883+H885)</f>
        <v>0</v>
      </c>
      <c r="I882" s="88">
        <f t="shared" ref="I882" si="533">SUM(I883+I885)</f>
        <v>0</v>
      </c>
      <c r="J882" s="113" t="e">
        <f t="shared" si="511"/>
        <v>#DIV/0!</v>
      </c>
      <c r="K882" s="113">
        <f t="shared" si="512"/>
        <v>0</v>
      </c>
    </row>
    <row r="883" spans="1:11" ht="204.75" hidden="1">
      <c r="A883" s="76" t="s">
        <v>679</v>
      </c>
      <c r="B883" s="89"/>
      <c r="C883" s="90">
        <v>872</v>
      </c>
      <c r="D883" s="115" t="s">
        <v>62</v>
      </c>
      <c r="E883" s="115" t="s">
        <v>216</v>
      </c>
      <c r="F883" s="115" t="s">
        <v>391</v>
      </c>
      <c r="G883" s="115"/>
      <c r="H883" s="88">
        <f t="shared" ref="H883:I883" si="534">SUM(H884)</f>
        <v>0</v>
      </c>
      <c r="I883" s="88">
        <f t="shared" si="534"/>
        <v>0</v>
      </c>
      <c r="J883" s="113" t="e">
        <f t="shared" si="511"/>
        <v>#DIV/0!</v>
      </c>
      <c r="K883" s="113">
        <f t="shared" si="512"/>
        <v>0</v>
      </c>
    </row>
    <row r="884" spans="1:11" ht="31.5" hidden="1">
      <c r="A884" s="76" t="s">
        <v>151</v>
      </c>
      <c r="B884" s="89"/>
      <c r="C884" s="90">
        <v>872</v>
      </c>
      <c r="D884" s="115" t="s">
        <v>213</v>
      </c>
      <c r="E884" s="115" t="s">
        <v>216</v>
      </c>
      <c r="F884" s="115" t="s">
        <v>391</v>
      </c>
      <c r="G884" s="115" t="s">
        <v>187</v>
      </c>
      <c r="H884" s="88"/>
      <c r="I884" s="88"/>
      <c r="J884" s="113" t="e">
        <f t="shared" si="511"/>
        <v>#DIV/0!</v>
      </c>
      <c r="K884" s="113">
        <f t="shared" si="512"/>
        <v>0</v>
      </c>
    </row>
    <row r="885" spans="1:11" ht="220.5" hidden="1">
      <c r="A885" s="75" t="s">
        <v>680</v>
      </c>
      <c r="B885" s="89"/>
      <c r="C885" s="90">
        <v>872</v>
      </c>
      <c r="D885" s="115" t="s">
        <v>213</v>
      </c>
      <c r="E885" s="115" t="s">
        <v>216</v>
      </c>
      <c r="F885" s="115" t="s">
        <v>392</v>
      </c>
      <c r="G885" s="115"/>
      <c r="H885" s="88">
        <f t="shared" ref="H885:I885" si="535">SUM(H886)</f>
        <v>0</v>
      </c>
      <c r="I885" s="88">
        <f t="shared" si="535"/>
        <v>0</v>
      </c>
      <c r="J885" s="113" t="e">
        <f t="shared" si="511"/>
        <v>#DIV/0!</v>
      </c>
      <c r="K885" s="113">
        <f t="shared" si="512"/>
        <v>0</v>
      </c>
    </row>
    <row r="886" spans="1:11" ht="31.5" hidden="1">
      <c r="A886" s="76" t="s">
        <v>151</v>
      </c>
      <c r="B886" s="89"/>
      <c r="C886" s="90">
        <v>872</v>
      </c>
      <c r="D886" s="115" t="s">
        <v>213</v>
      </c>
      <c r="E886" s="115" t="s">
        <v>216</v>
      </c>
      <c r="F886" s="115" t="s">
        <v>392</v>
      </c>
      <c r="G886" s="115" t="s">
        <v>187</v>
      </c>
      <c r="H886" s="88"/>
      <c r="I886" s="88"/>
      <c r="J886" s="113" t="e">
        <f t="shared" si="511"/>
        <v>#DIV/0!</v>
      </c>
      <c r="K886" s="113">
        <f t="shared" si="512"/>
        <v>0</v>
      </c>
    </row>
    <row r="887" spans="1:11" hidden="1">
      <c r="A887" s="76" t="s">
        <v>72</v>
      </c>
      <c r="B887" s="152"/>
      <c r="C887" s="129">
        <v>872</v>
      </c>
      <c r="D887" s="91" t="s">
        <v>213</v>
      </c>
      <c r="E887" s="91" t="s">
        <v>220</v>
      </c>
      <c r="F887" s="91"/>
      <c r="G887" s="91"/>
      <c r="H887" s="97">
        <f t="shared" ref="H887" si="536">SUM(H889)</f>
        <v>0</v>
      </c>
      <c r="I887" s="97">
        <f t="shared" ref="I887" si="537">SUM(I889)</f>
        <v>0</v>
      </c>
      <c r="J887" s="113" t="e">
        <f t="shared" si="511"/>
        <v>#DIV/0!</v>
      </c>
      <c r="K887" s="113">
        <f t="shared" si="512"/>
        <v>0</v>
      </c>
    </row>
    <row r="888" spans="1:11" hidden="1">
      <c r="A888" s="122" t="s">
        <v>27</v>
      </c>
      <c r="B888" s="153"/>
      <c r="C888" s="129">
        <v>872</v>
      </c>
      <c r="D888" s="91" t="s">
        <v>213</v>
      </c>
      <c r="E888" s="91" t="s">
        <v>220</v>
      </c>
      <c r="F888" s="91" t="s">
        <v>60</v>
      </c>
      <c r="G888" s="91"/>
      <c r="H888" s="88"/>
      <c r="I888" s="88"/>
      <c r="J888" s="113" t="e">
        <f t="shared" si="511"/>
        <v>#DIV/0!</v>
      </c>
      <c r="K888" s="113">
        <f t="shared" si="512"/>
        <v>0</v>
      </c>
    </row>
    <row r="889" spans="1:11" ht="94.5" hidden="1">
      <c r="A889" s="76" t="s">
        <v>809</v>
      </c>
      <c r="B889" s="89"/>
      <c r="C889" s="90">
        <v>872</v>
      </c>
      <c r="D889" s="91" t="s">
        <v>213</v>
      </c>
      <c r="E889" s="91" t="s">
        <v>220</v>
      </c>
      <c r="F889" s="92" t="s">
        <v>362</v>
      </c>
      <c r="G889" s="115"/>
      <c r="H889" s="88">
        <f t="shared" ref="H889:I889" si="538">SUM(H890)</f>
        <v>0</v>
      </c>
      <c r="I889" s="88">
        <f t="shared" si="538"/>
        <v>0</v>
      </c>
      <c r="J889" s="113" t="e">
        <f t="shared" si="511"/>
        <v>#DIV/0!</v>
      </c>
      <c r="K889" s="113">
        <f t="shared" si="512"/>
        <v>0</v>
      </c>
    </row>
    <row r="890" spans="1:11" ht="31.5" hidden="1">
      <c r="A890" s="76" t="s">
        <v>151</v>
      </c>
      <c r="B890" s="89"/>
      <c r="C890" s="90">
        <v>872</v>
      </c>
      <c r="D890" s="91" t="s">
        <v>213</v>
      </c>
      <c r="E890" s="91" t="s">
        <v>220</v>
      </c>
      <c r="F890" s="92" t="s">
        <v>362</v>
      </c>
      <c r="G890" s="115" t="s">
        <v>187</v>
      </c>
      <c r="H890" s="88"/>
      <c r="I890" s="88"/>
      <c r="J890" s="113" t="e">
        <f t="shared" si="511"/>
        <v>#DIV/0!</v>
      </c>
      <c r="K890" s="113">
        <f t="shared" si="512"/>
        <v>0</v>
      </c>
    </row>
    <row r="891" spans="1:11">
      <c r="A891" s="76" t="s">
        <v>31</v>
      </c>
      <c r="B891" s="89"/>
      <c r="C891" s="129">
        <v>872</v>
      </c>
      <c r="D891" s="91" t="s">
        <v>215</v>
      </c>
      <c r="E891" s="91"/>
      <c r="F891" s="92"/>
      <c r="G891" s="92"/>
      <c r="H891" s="88">
        <f t="shared" ref="H891" si="539">SUM(H892+H903+H959+H963+H954)</f>
        <v>8932.0000000000018</v>
      </c>
      <c r="I891" s="88">
        <f t="shared" ref="I891" si="540">SUM(I892+I903+I959+I963+I954)</f>
        <v>8932.0000000000018</v>
      </c>
      <c r="J891" s="113">
        <f t="shared" si="511"/>
        <v>100</v>
      </c>
      <c r="K891" s="113">
        <f t="shared" si="512"/>
        <v>0</v>
      </c>
    </row>
    <row r="892" spans="1:11">
      <c r="A892" s="76" t="s">
        <v>194</v>
      </c>
      <c r="B892" s="128"/>
      <c r="C892" s="129">
        <v>872</v>
      </c>
      <c r="D892" s="130" t="s">
        <v>215</v>
      </c>
      <c r="E892" s="130" t="s">
        <v>210</v>
      </c>
      <c r="F892" s="92"/>
      <c r="G892" s="92"/>
      <c r="H892" s="88">
        <f t="shared" ref="H892" si="541">SUM(H893+H895+H899+H901+H897)</f>
        <v>3.1</v>
      </c>
      <c r="I892" s="88">
        <f t="shared" ref="I892" si="542">SUM(I893+I895+I899+I901+I897)</f>
        <v>3.1</v>
      </c>
      <c r="J892" s="113">
        <f t="shared" si="511"/>
        <v>100</v>
      </c>
      <c r="K892" s="113">
        <f t="shared" si="512"/>
        <v>0</v>
      </c>
    </row>
    <row r="893" spans="1:11" ht="47.25" hidden="1">
      <c r="A893" s="76" t="s">
        <v>977</v>
      </c>
      <c r="B893" s="128"/>
      <c r="C893" s="129">
        <v>872</v>
      </c>
      <c r="D893" s="130" t="s">
        <v>215</v>
      </c>
      <c r="E893" s="130" t="s">
        <v>210</v>
      </c>
      <c r="F893" s="92" t="s">
        <v>357</v>
      </c>
      <c r="G893" s="92"/>
      <c r="H893" s="88">
        <f t="shared" ref="H893:I893" si="543">SUM(H894)</f>
        <v>0</v>
      </c>
      <c r="I893" s="88">
        <f t="shared" si="543"/>
        <v>0</v>
      </c>
      <c r="J893" s="113" t="e">
        <f t="shared" si="511"/>
        <v>#DIV/0!</v>
      </c>
      <c r="K893" s="113">
        <f t="shared" si="512"/>
        <v>0</v>
      </c>
    </row>
    <row r="894" spans="1:11" ht="31.5" hidden="1">
      <c r="A894" s="74" t="s">
        <v>151</v>
      </c>
      <c r="B894" s="128"/>
      <c r="C894" s="129">
        <v>872</v>
      </c>
      <c r="D894" s="130" t="s">
        <v>215</v>
      </c>
      <c r="E894" s="130" t="s">
        <v>210</v>
      </c>
      <c r="F894" s="92" t="s">
        <v>357</v>
      </c>
      <c r="G894" s="92" t="s">
        <v>187</v>
      </c>
      <c r="H894" s="88"/>
      <c r="I894" s="88"/>
      <c r="J894" s="113" t="e">
        <f t="shared" si="511"/>
        <v>#DIV/0!</v>
      </c>
      <c r="K894" s="113">
        <f t="shared" si="512"/>
        <v>0</v>
      </c>
    </row>
    <row r="895" spans="1:11" ht="110.25" hidden="1">
      <c r="A895" s="74" t="s">
        <v>974</v>
      </c>
      <c r="B895" s="128"/>
      <c r="C895" s="129">
        <v>872</v>
      </c>
      <c r="D895" s="130" t="s">
        <v>215</v>
      </c>
      <c r="E895" s="130" t="s">
        <v>210</v>
      </c>
      <c r="F895" s="92" t="s">
        <v>273</v>
      </c>
      <c r="G895" s="92"/>
      <c r="H895" s="88">
        <f t="shared" ref="H895:I895" si="544">SUM(H896)</f>
        <v>0</v>
      </c>
      <c r="I895" s="88">
        <f t="shared" si="544"/>
        <v>0</v>
      </c>
      <c r="J895" s="113" t="e">
        <f t="shared" si="511"/>
        <v>#DIV/0!</v>
      </c>
      <c r="K895" s="113">
        <f t="shared" si="512"/>
        <v>0</v>
      </c>
    </row>
    <row r="896" spans="1:11" ht="31.5" hidden="1">
      <c r="A896" s="74" t="s">
        <v>151</v>
      </c>
      <c r="B896" s="89"/>
      <c r="C896" s="129">
        <v>872</v>
      </c>
      <c r="D896" s="130" t="s">
        <v>215</v>
      </c>
      <c r="E896" s="130" t="s">
        <v>210</v>
      </c>
      <c r="F896" s="92" t="s">
        <v>273</v>
      </c>
      <c r="G896" s="92" t="s">
        <v>187</v>
      </c>
      <c r="H896" s="88"/>
      <c r="I896" s="88"/>
      <c r="J896" s="113" t="e">
        <f t="shared" si="511"/>
        <v>#DIV/0!</v>
      </c>
      <c r="K896" s="113">
        <f t="shared" si="512"/>
        <v>0</v>
      </c>
    </row>
    <row r="897" spans="1:194" ht="63">
      <c r="A897" s="76" t="s">
        <v>978</v>
      </c>
      <c r="B897" s="128"/>
      <c r="C897" s="129">
        <v>872</v>
      </c>
      <c r="D897" s="130" t="s">
        <v>215</v>
      </c>
      <c r="E897" s="130" t="s">
        <v>210</v>
      </c>
      <c r="F897" s="170" t="s">
        <v>622</v>
      </c>
      <c r="G897" s="91"/>
      <c r="H897" s="88">
        <f t="shared" ref="H897:I897" si="545">SUM(H898)</f>
        <v>3.1</v>
      </c>
      <c r="I897" s="88">
        <f t="shared" si="545"/>
        <v>3.1</v>
      </c>
      <c r="J897" s="113">
        <f t="shared" si="511"/>
        <v>100</v>
      </c>
      <c r="K897" s="113">
        <f t="shared" si="512"/>
        <v>0</v>
      </c>
    </row>
    <row r="898" spans="1:194" ht="31.5">
      <c r="A898" s="76" t="s">
        <v>151</v>
      </c>
      <c r="B898" s="128"/>
      <c r="C898" s="129">
        <v>872</v>
      </c>
      <c r="D898" s="130" t="s">
        <v>215</v>
      </c>
      <c r="E898" s="130" t="s">
        <v>210</v>
      </c>
      <c r="F898" s="170" t="s">
        <v>622</v>
      </c>
      <c r="G898" s="91" t="s">
        <v>187</v>
      </c>
      <c r="H898" s="88">
        <v>3.1</v>
      </c>
      <c r="I898" s="88">
        <v>3.1</v>
      </c>
      <c r="J898" s="113">
        <f t="shared" si="511"/>
        <v>100</v>
      </c>
      <c r="K898" s="113">
        <f t="shared" si="512"/>
        <v>0</v>
      </c>
    </row>
    <row r="899" spans="1:194" ht="204.75" hidden="1">
      <c r="A899" s="76" t="s">
        <v>802</v>
      </c>
      <c r="B899" s="131"/>
      <c r="C899" s="129">
        <v>872</v>
      </c>
      <c r="D899" s="130" t="s">
        <v>215</v>
      </c>
      <c r="E899" s="130" t="s">
        <v>210</v>
      </c>
      <c r="F899" s="91" t="s">
        <v>403</v>
      </c>
      <c r="G899" s="91"/>
      <c r="H899" s="88">
        <f t="shared" ref="H899:I899" si="546">SUM(H900)</f>
        <v>0</v>
      </c>
      <c r="I899" s="88">
        <f t="shared" si="546"/>
        <v>0</v>
      </c>
      <c r="J899" s="113" t="e">
        <f t="shared" si="511"/>
        <v>#DIV/0!</v>
      </c>
      <c r="K899" s="113">
        <f t="shared" si="512"/>
        <v>0</v>
      </c>
    </row>
    <row r="900" spans="1:194" ht="31.5" hidden="1">
      <c r="A900" s="76" t="s">
        <v>151</v>
      </c>
      <c r="B900" s="128"/>
      <c r="C900" s="129">
        <v>872</v>
      </c>
      <c r="D900" s="130" t="s">
        <v>215</v>
      </c>
      <c r="E900" s="130" t="s">
        <v>210</v>
      </c>
      <c r="F900" s="91" t="s">
        <v>403</v>
      </c>
      <c r="G900" s="91" t="s">
        <v>187</v>
      </c>
      <c r="H900" s="88">
        <f t="shared" ref="H900:I900" si="547">13-13</f>
        <v>0</v>
      </c>
      <c r="I900" s="88">
        <f t="shared" si="547"/>
        <v>0</v>
      </c>
      <c r="J900" s="113" t="e">
        <f t="shared" si="511"/>
        <v>#DIV/0!</v>
      </c>
      <c r="K900" s="113">
        <f t="shared" si="512"/>
        <v>0</v>
      </c>
    </row>
    <row r="901" spans="1:194" ht="126" hidden="1">
      <c r="A901" s="76" t="s">
        <v>805</v>
      </c>
      <c r="B901" s="124"/>
      <c r="C901" s="129">
        <v>872</v>
      </c>
      <c r="D901" s="130" t="s">
        <v>215</v>
      </c>
      <c r="E901" s="130" t="s">
        <v>210</v>
      </c>
      <c r="F901" s="91" t="s">
        <v>238</v>
      </c>
      <c r="G901" s="91"/>
      <c r="H901" s="88">
        <f t="shared" ref="H901:I901" si="548">SUM(H902)</f>
        <v>0</v>
      </c>
      <c r="I901" s="88">
        <f t="shared" si="548"/>
        <v>0</v>
      </c>
      <c r="J901" s="113" t="e">
        <f t="shared" si="511"/>
        <v>#DIV/0!</v>
      </c>
      <c r="K901" s="113">
        <f t="shared" si="512"/>
        <v>0</v>
      </c>
    </row>
    <row r="902" spans="1:194" ht="31.5" hidden="1">
      <c r="A902" s="76" t="s">
        <v>151</v>
      </c>
      <c r="B902" s="128"/>
      <c r="C902" s="129">
        <v>872</v>
      </c>
      <c r="D902" s="130" t="s">
        <v>215</v>
      </c>
      <c r="E902" s="130" t="s">
        <v>210</v>
      </c>
      <c r="F902" s="91" t="s">
        <v>238</v>
      </c>
      <c r="G902" s="91" t="s">
        <v>187</v>
      </c>
      <c r="H902" s="88"/>
      <c r="I902" s="88"/>
      <c r="J902" s="113" t="e">
        <f t="shared" si="511"/>
        <v>#DIV/0!</v>
      </c>
      <c r="K902" s="113">
        <f t="shared" si="512"/>
        <v>0</v>
      </c>
    </row>
    <row r="903" spans="1:194">
      <c r="A903" s="76" t="s">
        <v>195</v>
      </c>
      <c r="B903" s="89"/>
      <c r="C903" s="129">
        <v>872</v>
      </c>
      <c r="D903" s="130" t="s">
        <v>215</v>
      </c>
      <c r="E903" s="130" t="s">
        <v>211</v>
      </c>
      <c r="F903" s="145"/>
      <c r="G903" s="145"/>
      <c r="H903" s="88">
        <f t="shared" ref="H903" si="549">SUM(H904+H908+H915+H917+H919+H921+H926+H928+H924+H931+H912+H932+H934+H944+H938+H940+H942+H948+H937+H950+H952+H946+H910)</f>
        <v>8738.6000000000022</v>
      </c>
      <c r="I903" s="88">
        <f t="shared" ref="I903" si="550">SUM(I904+I908+I915+I917+I919+I921+I926+I928+I924+I931+I912+I932+I934+I944+I938+I940+I942+I948+I937+I950+I952+I946+I910)</f>
        <v>8738.6000000000022</v>
      </c>
      <c r="J903" s="113">
        <f t="shared" si="511"/>
        <v>100</v>
      </c>
      <c r="K903" s="113">
        <f t="shared" si="512"/>
        <v>0</v>
      </c>
    </row>
    <row r="904" spans="1:194" ht="31.5">
      <c r="A904" s="134" t="s">
        <v>979</v>
      </c>
      <c r="B904" s="128"/>
      <c r="C904" s="129">
        <v>872</v>
      </c>
      <c r="D904" s="130" t="s">
        <v>215</v>
      </c>
      <c r="E904" s="130" t="s">
        <v>211</v>
      </c>
      <c r="F904" s="145" t="s">
        <v>312</v>
      </c>
      <c r="G904" s="145"/>
      <c r="H904" s="88">
        <f t="shared" ref="H904:I904" si="551">SUM(H905:H905)</f>
        <v>2739.3</v>
      </c>
      <c r="I904" s="88">
        <f t="shared" si="551"/>
        <v>2739.3</v>
      </c>
      <c r="J904" s="113">
        <f t="shared" si="511"/>
        <v>100</v>
      </c>
      <c r="K904" s="113">
        <f t="shared" si="512"/>
        <v>0</v>
      </c>
    </row>
    <row r="905" spans="1:194" ht="31.5">
      <c r="A905" s="76" t="s">
        <v>151</v>
      </c>
      <c r="B905" s="128"/>
      <c r="C905" s="129">
        <v>872</v>
      </c>
      <c r="D905" s="130" t="s">
        <v>215</v>
      </c>
      <c r="E905" s="130" t="s">
        <v>211</v>
      </c>
      <c r="F905" s="145" t="s">
        <v>312</v>
      </c>
      <c r="G905" s="91" t="s">
        <v>187</v>
      </c>
      <c r="H905" s="88">
        <v>2739.3</v>
      </c>
      <c r="I905" s="88">
        <v>2739.3</v>
      </c>
      <c r="J905" s="113">
        <f t="shared" si="511"/>
        <v>100</v>
      </c>
      <c r="K905" s="113">
        <f t="shared" si="512"/>
        <v>0</v>
      </c>
    </row>
    <row r="906" spans="1:194" ht="47.25" hidden="1" customHeight="1">
      <c r="A906" s="76" t="s">
        <v>811</v>
      </c>
      <c r="B906" s="89"/>
      <c r="C906" s="129">
        <v>872</v>
      </c>
      <c r="D906" s="130" t="s">
        <v>215</v>
      </c>
      <c r="E906" s="130" t="s">
        <v>211</v>
      </c>
      <c r="F906" s="91" t="s">
        <v>65</v>
      </c>
      <c r="G906" s="91"/>
      <c r="H906" s="88">
        <f t="shared" ref="H906:I906" si="552">SUM(H907)</f>
        <v>0</v>
      </c>
      <c r="I906" s="88">
        <f t="shared" si="552"/>
        <v>0</v>
      </c>
      <c r="J906" s="113" t="e">
        <f t="shared" si="511"/>
        <v>#DIV/0!</v>
      </c>
      <c r="K906" s="113">
        <f t="shared" si="512"/>
        <v>0</v>
      </c>
    </row>
    <row r="907" spans="1:194" ht="47.25" hidden="1" customHeight="1">
      <c r="A907" s="76" t="s">
        <v>188</v>
      </c>
      <c r="B907" s="89"/>
      <c r="C907" s="129">
        <v>872</v>
      </c>
      <c r="D907" s="130" t="s">
        <v>215</v>
      </c>
      <c r="E907" s="130" t="s">
        <v>211</v>
      </c>
      <c r="F907" s="91" t="s">
        <v>65</v>
      </c>
      <c r="G907" s="91" t="s">
        <v>255</v>
      </c>
      <c r="H907" s="88"/>
      <c r="I907" s="88"/>
      <c r="J907" s="113" t="e">
        <f t="shared" si="511"/>
        <v>#DIV/0!</v>
      </c>
      <c r="K907" s="113">
        <f t="shared" si="512"/>
        <v>0</v>
      </c>
    </row>
    <row r="908" spans="1:194" ht="31.5">
      <c r="A908" s="76" t="s">
        <v>980</v>
      </c>
      <c r="B908" s="117"/>
      <c r="C908" s="129">
        <v>872</v>
      </c>
      <c r="D908" s="130" t="s">
        <v>215</v>
      </c>
      <c r="E908" s="130" t="s">
        <v>211</v>
      </c>
      <c r="F908" s="91" t="s">
        <v>136</v>
      </c>
      <c r="G908" s="91"/>
      <c r="H908" s="88">
        <f t="shared" ref="H908:I912" si="553">SUM(H909)</f>
        <v>314.89999999999998</v>
      </c>
      <c r="I908" s="88">
        <f t="shared" si="553"/>
        <v>314.89999999999998</v>
      </c>
      <c r="J908" s="113">
        <f t="shared" si="511"/>
        <v>100</v>
      </c>
      <c r="K908" s="113">
        <f t="shared" si="512"/>
        <v>0</v>
      </c>
    </row>
    <row r="909" spans="1:194" ht="31.5">
      <c r="A909" s="76" t="s">
        <v>151</v>
      </c>
      <c r="B909" s="89"/>
      <c r="C909" s="129">
        <v>872</v>
      </c>
      <c r="D909" s="130" t="s">
        <v>215</v>
      </c>
      <c r="E909" s="130" t="s">
        <v>211</v>
      </c>
      <c r="F909" s="91" t="s">
        <v>136</v>
      </c>
      <c r="G909" s="91" t="s">
        <v>187</v>
      </c>
      <c r="H909" s="88">
        <v>314.89999999999998</v>
      </c>
      <c r="I909" s="88">
        <v>314.89999999999998</v>
      </c>
      <c r="J909" s="113">
        <f t="shared" si="511"/>
        <v>100</v>
      </c>
      <c r="K909" s="113">
        <f t="shared" si="512"/>
        <v>0</v>
      </c>
    </row>
    <row r="910" spans="1:194" s="202" customFormat="1" ht="63">
      <c r="A910" s="76" t="s">
        <v>915</v>
      </c>
      <c r="B910" s="117"/>
      <c r="C910" s="129">
        <v>872</v>
      </c>
      <c r="D910" s="130" t="s">
        <v>215</v>
      </c>
      <c r="E910" s="130" t="s">
        <v>211</v>
      </c>
      <c r="F910" s="91" t="s">
        <v>916</v>
      </c>
      <c r="G910" s="91"/>
      <c r="H910" s="88">
        <f t="shared" si="553"/>
        <v>328.2</v>
      </c>
      <c r="I910" s="88">
        <f t="shared" si="553"/>
        <v>328.2</v>
      </c>
      <c r="J910" s="113">
        <f t="shared" si="511"/>
        <v>100</v>
      </c>
      <c r="K910" s="113">
        <f t="shared" si="512"/>
        <v>0</v>
      </c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/>
      <c r="DF910"/>
      <c r="DG910"/>
      <c r="DH910"/>
      <c r="DI910"/>
      <c r="DJ910"/>
      <c r="DK910"/>
      <c r="DL910"/>
      <c r="DM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  <c r="EE910"/>
      <c r="EF910"/>
      <c r="EG910"/>
      <c r="EH910"/>
      <c r="EI910"/>
      <c r="EJ910"/>
      <c r="EK910"/>
      <c r="EL910"/>
      <c r="EM910"/>
      <c r="EN910"/>
      <c r="EO910"/>
      <c r="EP910"/>
      <c r="EQ910"/>
      <c r="ER910"/>
      <c r="ES910"/>
      <c r="ET910"/>
      <c r="EU910"/>
      <c r="EV910"/>
      <c r="EW910"/>
      <c r="EX910"/>
      <c r="EY910"/>
      <c r="EZ910"/>
      <c r="FA910"/>
      <c r="FB910"/>
      <c r="FC910"/>
      <c r="FD910"/>
      <c r="FE910"/>
      <c r="FF910"/>
      <c r="FG910"/>
      <c r="FH910"/>
      <c r="FI910"/>
      <c r="FJ910"/>
      <c r="FK910"/>
      <c r="FL910"/>
      <c r="FM910"/>
      <c r="FN910"/>
      <c r="FO910"/>
      <c r="FP910"/>
      <c r="FQ910"/>
      <c r="FR910"/>
      <c r="FS910"/>
      <c r="FT910"/>
      <c r="FU910"/>
      <c r="FV910"/>
      <c r="FW910"/>
      <c r="FX910"/>
      <c r="FY910"/>
      <c r="FZ910"/>
      <c r="GA910"/>
      <c r="GB910"/>
      <c r="GC910"/>
      <c r="GD910"/>
      <c r="GE910"/>
      <c r="GF910"/>
      <c r="GG910"/>
      <c r="GH910"/>
      <c r="GI910"/>
      <c r="GJ910"/>
      <c r="GK910"/>
      <c r="GL910"/>
    </row>
    <row r="911" spans="1:194" s="202" customFormat="1" ht="31.5">
      <c r="A911" s="76" t="s">
        <v>151</v>
      </c>
      <c r="B911" s="89"/>
      <c r="C911" s="129">
        <v>872</v>
      </c>
      <c r="D911" s="130" t="s">
        <v>215</v>
      </c>
      <c r="E911" s="130" t="s">
        <v>211</v>
      </c>
      <c r="F911" s="91" t="s">
        <v>916</v>
      </c>
      <c r="G911" s="91" t="s">
        <v>187</v>
      </c>
      <c r="H911" s="88">
        <v>328.2</v>
      </c>
      <c r="I911" s="88">
        <v>328.2</v>
      </c>
      <c r="J911" s="113">
        <f t="shared" si="511"/>
        <v>100</v>
      </c>
      <c r="K911" s="113">
        <f t="shared" si="512"/>
        <v>0</v>
      </c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/>
      <c r="DF911"/>
      <c r="DG911"/>
      <c r="DH911"/>
      <c r="DI911"/>
      <c r="DJ911"/>
      <c r="DK911"/>
      <c r="DL911"/>
      <c r="DM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  <c r="EE911"/>
      <c r="EF911"/>
      <c r="EG911"/>
      <c r="EH911"/>
      <c r="EI911"/>
      <c r="EJ911"/>
      <c r="EK911"/>
      <c r="EL911"/>
      <c r="EM911"/>
      <c r="EN911"/>
      <c r="EO911"/>
      <c r="EP911"/>
      <c r="EQ911"/>
      <c r="ER911"/>
      <c r="ES911"/>
      <c r="ET911"/>
      <c r="EU911"/>
      <c r="EV911"/>
      <c r="EW911"/>
      <c r="EX911"/>
      <c r="EY911"/>
      <c r="EZ911"/>
      <c r="FA911"/>
      <c r="FB911"/>
      <c r="FC911"/>
      <c r="FD911"/>
      <c r="FE911"/>
      <c r="FF911"/>
      <c r="FG911"/>
      <c r="FH911"/>
      <c r="FI911"/>
      <c r="FJ911"/>
      <c r="FK911"/>
      <c r="FL911"/>
      <c r="FM911"/>
      <c r="FN911"/>
      <c r="FO911"/>
      <c r="FP911"/>
      <c r="FQ911"/>
      <c r="FR911"/>
      <c r="FS911"/>
      <c r="FT911"/>
      <c r="FU911"/>
      <c r="FV911"/>
      <c r="FW911"/>
      <c r="FX911"/>
      <c r="FY911"/>
      <c r="FZ911"/>
      <c r="GA911"/>
      <c r="GB911"/>
      <c r="GC911"/>
      <c r="GD911"/>
      <c r="GE911"/>
      <c r="GF911"/>
      <c r="GG911"/>
      <c r="GH911"/>
      <c r="GI911"/>
      <c r="GJ911"/>
      <c r="GK911"/>
      <c r="GL911"/>
    </row>
    <row r="912" spans="1:194" ht="157.5" hidden="1" customHeight="1">
      <c r="A912" s="76" t="s">
        <v>812</v>
      </c>
      <c r="B912" s="117"/>
      <c r="C912" s="129">
        <v>872</v>
      </c>
      <c r="D912" s="130" t="s">
        <v>215</v>
      </c>
      <c r="E912" s="130" t="s">
        <v>211</v>
      </c>
      <c r="F912" s="91" t="s">
        <v>453</v>
      </c>
      <c r="G912" s="91"/>
      <c r="H912" s="88">
        <f t="shared" si="553"/>
        <v>0</v>
      </c>
      <c r="I912" s="88">
        <f t="shared" si="553"/>
        <v>0</v>
      </c>
      <c r="J912" s="113" t="e">
        <f t="shared" si="511"/>
        <v>#DIV/0!</v>
      </c>
      <c r="K912" s="113">
        <f t="shared" si="512"/>
        <v>0</v>
      </c>
    </row>
    <row r="913" spans="1:11" ht="31.5" hidden="1" customHeight="1">
      <c r="A913" s="76" t="s">
        <v>151</v>
      </c>
      <c r="B913" s="89"/>
      <c r="C913" s="129">
        <v>872</v>
      </c>
      <c r="D913" s="130" t="s">
        <v>215</v>
      </c>
      <c r="E913" s="130" t="s">
        <v>211</v>
      </c>
      <c r="F913" s="91" t="s">
        <v>453</v>
      </c>
      <c r="G913" s="91" t="s">
        <v>187</v>
      </c>
      <c r="H913" s="88">
        <v>0</v>
      </c>
      <c r="I913" s="88">
        <v>0</v>
      </c>
      <c r="J913" s="113" t="e">
        <f t="shared" ref="J913:J976" si="554">SUM(I913/H913*100)</f>
        <v>#DIV/0!</v>
      </c>
      <c r="K913" s="113">
        <f t="shared" ref="K913:K976" si="555">SUM(I913-H913)</f>
        <v>0</v>
      </c>
    </row>
    <row r="914" spans="1:11" ht="47.25" hidden="1" customHeight="1">
      <c r="A914" s="76" t="s">
        <v>188</v>
      </c>
      <c r="B914" s="89"/>
      <c r="C914" s="129">
        <v>872</v>
      </c>
      <c r="D914" s="91" t="s">
        <v>215</v>
      </c>
      <c r="E914" s="91" t="s">
        <v>211</v>
      </c>
      <c r="F914" s="92" t="s">
        <v>340</v>
      </c>
      <c r="G914" s="92" t="s">
        <v>353</v>
      </c>
      <c r="H914" s="88"/>
      <c r="I914" s="88"/>
      <c r="J914" s="113" t="e">
        <f t="shared" si="554"/>
        <v>#DIV/0!</v>
      </c>
      <c r="K914" s="113">
        <f t="shared" si="555"/>
        <v>0</v>
      </c>
    </row>
    <row r="915" spans="1:11" ht="63" hidden="1" customHeight="1">
      <c r="A915" s="76" t="s">
        <v>430</v>
      </c>
      <c r="B915" s="117"/>
      <c r="C915" s="129">
        <v>872</v>
      </c>
      <c r="D915" s="130" t="s">
        <v>215</v>
      </c>
      <c r="E915" s="130" t="s">
        <v>211</v>
      </c>
      <c r="F915" s="91" t="s">
        <v>66</v>
      </c>
      <c r="G915" s="91"/>
      <c r="H915" s="88">
        <f t="shared" ref="H915:I915" si="556">SUM(H916)</f>
        <v>0</v>
      </c>
      <c r="I915" s="88">
        <f t="shared" si="556"/>
        <v>0</v>
      </c>
      <c r="J915" s="113" t="e">
        <f t="shared" si="554"/>
        <v>#DIV/0!</v>
      </c>
      <c r="K915" s="113">
        <f t="shared" si="555"/>
        <v>0</v>
      </c>
    </row>
    <row r="916" spans="1:11" ht="47.25" hidden="1" customHeight="1">
      <c r="A916" s="76" t="s">
        <v>188</v>
      </c>
      <c r="B916" s="89"/>
      <c r="C916" s="129">
        <v>872</v>
      </c>
      <c r="D916" s="130" t="s">
        <v>215</v>
      </c>
      <c r="E916" s="130" t="s">
        <v>211</v>
      </c>
      <c r="F916" s="91" t="s">
        <v>66</v>
      </c>
      <c r="G916" s="91" t="s">
        <v>255</v>
      </c>
      <c r="H916" s="88"/>
      <c r="I916" s="88"/>
      <c r="J916" s="113" t="e">
        <f t="shared" si="554"/>
        <v>#DIV/0!</v>
      </c>
      <c r="K916" s="113">
        <f t="shared" si="555"/>
        <v>0</v>
      </c>
    </row>
    <row r="917" spans="1:11" ht="47.25">
      <c r="A917" s="76" t="s">
        <v>981</v>
      </c>
      <c r="B917" s="89"/>
      <c r="C917" s="129">
        <v>872</v>
      </c>
      <c r="D917" s="130" t="s">
        <v>215</v>
      </c>
      <c r="E917" s="130" t="s">
        <v>211</v>
      </c>
      <c r="F917" s="170" t="s">
        <v>623</v>
      </c>
      <c r="G917" s="91"/>
      <c r="H917" s="88">
        <f t="shared" ref="H917:I917" si="557">SUM(H918)</f>
        <v>40.4</v>
      </c>
      <c r="I917" s="88">
        <f t="shared" si="557"/>
        <v>40.4</v>
      </c>
      <c r="J917" s="113">
        <f t="shared" si="554"/>
        <v>100</v>
      </c>
      <c r="K917" s="113">
        <f t="shared" si="555"/>
        <v>0</v>
      </c>
    </row>
    <row r="918" spans="1:11" ht="31.5">
      <c r="A918" s="76" t="s">
        <v>151</v>
      </c>
      <c r="B918" s="89"/>
      <c r="C918" s="129">
        <v>872</v>
      </c>
      <c r="D918" s="130" t="s">
        <v>215</v>
      </c>
      <c r="E918" s="130" t="s">
        <v>211</v>
      </c>
      <c r="F918" s="170" t="s">
        <v>623</v>
      </c>
      <c r="G918" s="91" t="s">
        <v>187</v>
      </c>
      <c r="H918" s="88">
        <v>40.4</v>
      </c>
      <c r="I918" s="88">
        <v>40.4</v>
      </c>
      <c r="J918" s="113">
        <f t="shared" si="554"/>
        <v>100</v>
      </c>
      <c r="K918" s="113">
        <f t="shared" si="555"/>
        <v>0</v>
      </c>
    </row>
    <row r="919" spans="1:11" ht="15.75" hidden="1" customHeight="1">
      <c r="A919" s="76"/>
      <c r="B919" s="154"/>
      <c r="C919" s="129">
        <v>872</v>
      </c>
      <c r="D919" s="130" t="s">
        <v>215</v>
      </c>
      <c r="E919" s="130" t="s">
        <v>211</v>
      </c>
      <c r="F919" s="91" t="s">
        <v>140</v>
      </c>
      <c r="G919" s="91"/>
      <c r="H919" s="88">
        <f t="shared" ref="H919:I919" si="558">SUM(H920)</f>
        <v>0</v>
      </c>
      <c r="I919" s="88">
        <f t="shared" si="558"/>
        <v>0</v>
      </c>
      <c r="J919" s="113" t="e">
        <f t="shared" si="554"/>
        <v>#DIV/0!</v>
      </c>
      <c r="K919" s="113">
        <f t="shared" si="555"/>
        <v>0</v>
      </c>
    </row>
    <row r="920" spans="1:11" ht="31.5" hidden="1" customHeight="1">
      <c r="A920" s="76" t="s">
        <v>151</v>
      </c>
      <c r="B920" s="89"/>
      <c r="C920" s="129">
        <v>872</v>
      </c>
      <c r="D920" s="130" t="s">
        <v>215</v>
      </c>
      <c r="E920" s="130" t="s">
        <v>211</v>
      </c>
      <c r="F920" s="91" t="s">
        <v>140</v>
      </c>
      <c r="G920" s="91" t="s">
        <v>187</v>
      </c>
      <c r="H920" s="88"/>
      <c r="I920" s="88"/>
      <c r="J920" s="113" t="e">
        <f t="shared" si="554"/>
        <v>#DIV/0!</v>
      </c>
      <c r="K920" s="113">
        <f t="shared" si="555"/>
        <v>0</v>
      </c>
    </row>
    <row r="921" spans="1:11" ht="110.25">
      <c r="A921" s="76" t="s">
        <v>982</v>
      </c>
      <c r="B921" s="89"/>
      <c r="C921" s="129">
        <v>872</v>
      </c>
      <c r="D921" s="130" t="s">
        <v>215</v>
      </c>
      <c r="E921" s="130" t="s">
        <v>211</v>
      </c>
      <c r="F921" s="91" t="s">
        <v>138</v>
      </c>
      <c r="G921" s="91"/>
      <c r="H921" s="88">
        <f t="shared" ref="H921" si="559">SUM(H922+H923)</f>
        <v>5202.8</v>
      </c>
      <c r="I921" s="88">
        <f t="shared" ref="I921" si="560">SUM(I922+I923)</f>
        <v>5202.8</v>
      </c>
      <c r="J921" s="113">
        <f t="shared" si="554"/>
        <v>100</v>
      </c>
      <c r="K921" s="113">
        <f t="shared" si="555"/>
        <v>0</v>
      </c>
    </row>
    <row r="922" spans="1:11" ht="31.5">
      <c r="A922" s="76" t="s">
        <v>151</v>
      </c>
      <c r="B922" s="89"/>
      <c r="C922" s="129">
        <v>872</v>
      </c>
      <c r="D922" s="130" t="s">
        <v>215</v>
      </c>
      <c r="E922" s="130" t="s">
        <v>211</v>
      </c>
      <c r="F922" s="91" t="s">
        <v>138</v>
      </c>
      <c r="G922" s="91" t="s">
        <v>187</v>
      </c>
      <c r="H922" s="88">
        <v>5202.8</v>
      </c>
      <c r="I922" s="88">
        <v>5202.8</v>
      </c>
      <c r="J922" s="113">
        <f t="shared" si="554"/>
        <v>100</v>
      </c>
      <c r="K922" s="113">
        <f t="shared" si="555"/>
        <v>0</v>
      </c>
    </row>
    <row r="923" spans="1:11" ht="15.75" hidden="1" customHeight="1">
      <c r="A923" s="76" t="s">
        <v>410</v>
      </c>
      <c r="B923" s="89"/>
      <c r="C923" s="129">
        <v>872</v>
      </c>
      <c r="D923" s="130" t="s">
        <v>215</v>
      </c>
      <c r="E923" s="130" t="s">
        <v>211</v>
      </c>
      <c r="F923" s="91" t="s">
        <v>168</v>
      </c>
      <c r="G923" s="91" t="s">
        <v>187</v>
      </c>
      <c r="H923" s="88"/>
      <c r="I923" s="88"/>
      <c r="J923" s="113" t="e">
        <f t="shared" si="554"/>
        <v>#DIV/0!</v>
      </c>
      <c r="K923" s="113">
        <f t="shared" si="555"/>
        <v>0</v>
      </c>
    </row>
    <row r="924" spans="1:11" ht="63">
      <c r="A924" s="76" t="s">
        <v>983</v>
      </c>
      <c r="B924" s="128"/>
      <c r="C924" s="129">
        <v>872</v>
      </c>
      <c r="D924" s="130" t="s">
        <v>215</v>
      </c>
      <c r="E924" s="130" t="s">
        <v>211</v>
      </c>
      <c r="F924" s="170" t="s">
        <v>622</v>
      </c>
      <c r="G924" s="91"/>
      <c r="H924" s="88">
        <f t="shared" ref="H924:I924" si="561">SUM(H925)</f>
        <v>113</v>
      </c>
      <c r="I924" s="88">
        <f t="shared" si="561"/>
        <v>113</v>
      </c>
      <c r="J924" s="113">
        <f t="shared" si="554"/>
        <v>100</v>
      </c>
      <c r="K924" s="113">
        <f t="shared" si="555"/>
        <v>0</v>
      </c>
    </row>
    <row r="925" spans="1:11" ht="31.5">
      <c r="A925" s="76" t="s">
        <v>151</v>
      </c>
      <c r="B925" s="128"/>
      <c r="C925" s="129">
        <v>872</v>
      </c>
      <c r="D925" s="130" t="s">
        <v>215</v>
      </c>
      <c r="E925" s="130" t="s">
        <v>211</v>
      </c>
      <c r="F925" s="170" t="s">
        <v>622</v>
      </c>
      <c r="G925" s="91" t="s">
        <v>187</v>
      </c>
      <c r="H925" s="88">
        <v>113</v>
      </c>
      <c r="I925" s="88">
        <v>113</v>
      </c>
      <c r="J925" s="113">
        <f t="shared" si="554"/>
        <v>100</v>
      </c>
      <c r="K925" s="113">
        <f t="shared" si="555"/>
        <v>0</v>
      </c>
    </row>
    <row r="926" spans="1:11" ht="38.25" hidden="1" customHeight="1">
      <c r="A926" s="76" t="s">
        <v>976</v>
      </c>
      <c r="B926" s="117"/>
      <c r="C926" s="129">
        <v>872</v>
      </c>
      <c r="D926" s="130" t="s">
        <v>215</v>
      </c>
      <c r="E926" s="130" t="s">
        <v>211</v>
      </c>
      <c r="F926" s="170" t="s">
        <v>624</v>
      </c>
      <c r="G926" s="91"/>
      <c r="H926" s="88">
        <f t="shared" ref="H926:I926" si="562">SUM(H927)</f>
        <v>0</v>
      </c>
      <c r="I926" s="88">
        <f t="shared" si="562"/>
        <v>0</v>
      </c>
      <c r="J926" s="113" t="e">
        <f t="shared" si="554"/>
        <v>#DIV/0!</v>
      </c>
      <c r="K926" s="113">
        <f t="shared" si="555"/>
        <v>0</v>
      </c>
    </row>
    <row r="927" spans="1:11" ht="31.5" hidden="1" customHeight="1">
      <c r="A927" s="76" t="s">
        <v>151</v>
      </c>
      <c r="B927" s="89"/>
      <c r="C927" s="129">
        <v>872</v>
      </c>
      <c r="D927" s="130" t="s">
        <v>215</v>
      </c>
      <c r="E927" s="130" t="s">
        <v>211</v>
      </c>
      <c r="F927" s="170" t="s">
        <v>624</v>
      </c>
      <c r="G927" s="91" t="s">
        <v>187</v>
      </c>
      <c r="H927" s="88"/>
      <c r="I927" s="88"/>
      <c r="J927" s="113" t="e">
        <f t="shared" si="554"/>
        <v>#DIV/0!</v>
      </c>
      <c r="K927" s="113">
        <f t="shared" si="555"/>
        <v>0</v>
      </c>
    </row>
    <row r="928" spans="1:11" ht="126" hidden="1">
      <c r="A928" s="76" t="s">
        <v>722</v>
      </c>
      <c r="B928" s="89"/>
      <c r="C928" s="129">
        <v>872</v>
      </c>
      <c r="D928" s="130" t="s">
        <v>215</v>
      </c>
      <c r="E928" s="130" t="s">
        <v>211</v>
      </c>
      <c r="F928" s="91" t="s">
        <v>554</v>
      </c>
      <c r="G928" s="91"/>
      <c r="H928" s="88">
        <f t="shared" ref="H928:I928" si="563">SUM(H929)</f>
        <v>0</v>
      </c>
      <c r="I928" s="88">
        <f t="shared" si="563"/>
        <v>0</v>
      </c>
      <c r="J928" s="113" t="e">
        <f t="shared" si="554"/>
        <v>#DIV/0!</v>
      </c>
      <c r="K928" s="113">
        <f t="shared" si="555"/>
        <v>0</v>
      </c>
    </row>
    <row r="929" spans="1:11" hidden="1">
      <c r="A929" s="75" t="s">
        <v>135</v>
      </c>
      <c r="B929" s="89"/>
      <c r="C929" s="129">
        <v>872</v>
      </c>
      <c r="D929" s="130" t="s">
        <v>215</v>
      </c>
      <c r="E929" s="130" t="s">
        <v>211</v>
      </c>
      <c r="F929" s="91" t="s">
        <v>554</v>
      </c>
      <c r="G929" s="91" t="s">
        <v>187</v>
      </c>
      <c r="H929" s="88"/>
      <c r="I929" s="88"/>
      <c r="J929" s="113" t="e">
        <f t="shared" si="554"/>
        <v>#DIV/0!</v>
      </c>
      <c r="K929" s="113">
        <f t="shared" si="555"/>
        <v>0</v>
      </c>
    </row>
    <row r="930" spans="1:11" ht="141.75" hidden="1" customHeight="1">
      <c r="A930" s="75" t="s">
        <v>723</v>
      </c>
      <c r="B930" s="93"/>
      <c r="C930" s="90">
        <v>872</v>
      </c>
      <c r="D930" s="91" t="s">
        <v>215</v>
      </c>
      <c r="E930" s="91" t="s">
        <v>211</v>
      </c>
      <c r="F930" s="92" t="s">
        <v>95</v>
      </c>
      <c r="G930" s="92"/>
      <c r="H930" s="88">
        <f t="shared" ref="H930:I930" si="564">SUM(H931)</f>
        <v>0</v>
      </c>
      <c r="I930" s="88">
        <f t="shared" si="564"/>
        <v>0</v>
      </c>
      <c r="J930" s="113" t="e">
        <f t="shared" si="554"/>
        <v>#DIV/0!</v>
      </c>
      <c r="K930" s="113">
        <f t="shared" si="555"/>
        <v>0</v>
      </c>
    </row>
    <row r="931" spans="1:11" ht="31.5" hidden="1" customHeight="1">
      <c r="A931" s="76" t="s">
        <v>151</v>
      </c>
      <c r="B931" s="93"/>
      <c r="C931" s="90">
        <v>872</v>
      </c>
      <c r="D931" s="91" t="s">
        <v>215</v>
      </c>
      <c r="E931" s="91" t="s">
        <v>211</v>
      </c>
      <c r="F931" s="92" t="s">
        <v>95</v>
      </c>
      <c r="G931" s="92" t="s">
        <v>187</v>
      </c>
      <c r="H931" s="88"/>
      <c r="I931" s="88"/>
      <c r="J931" s="113" t="e">
        <f t="shared" si="554"/>
        <v>#DIV/0!</v>
      </c>
      <c r="K931" s="113">
        <f t="shared" si="555"/>
        <v>0</v>
      </c>
    </row>
    <row r="932" spans="1:11" ht="173.25" hidden="1">
      <c r="A932" s="76" t="s">
        <v>813</v>
      </c>
      <c r="B932" s="93"/>
      <c r="C932" s="90">
        <v>872</v>
      </c>
      <c r="D932" s="91" t="s">
        <v>215</v>
      </c>
      <c r="E932" s="91" t="s">
        <v>211</v>
      </c>
      <c r="F932" s="92" t="s">
        <v>454</v>
      </c>
      <c r="G932" s="92"/>
      <c r="H932" s="88">
        <f t="shared" ref="H932:I932" si="565">SUM(H933)</f>
        <v>0</v>
      </c>
      <c r="I932" s="88">
        <f t="shared" si="565"/>
        <v>0</v>
      </c>
      <c r="J932" s="113" t="e">
        <f t="shared" si="554"/>
        <v>#DIV/0!</v>
      </c>
      <c r="K932" s="113">
        <f t="shared" si="555"/>
        <v>0</v>
      </c>
    </row>
    <row r="933" spans="1:11" ht="31.5" hidden="1">
      <c r="A933" s="76" t="s">
        <v>151</v>
      </c>
      <c r="B933" s="93"/>
      <c r="C933" s="90">
        <v>872</v>
      </c>
      <c r="D933" s="91" t="s">
        <v>215</v>
      </c>
      <c r="E933" s="91" t="s">
        <v>211</v>
      </c>
      <c r="F933" s="92" t="s">
        <v>454</v>
      </c>
      <c r="G933" s="92" t="s">
        <v>187</v>
      </c>
      <c r="H933" s="88"/>
      <c r="I933" s="88"/>
      <c r="J933" s="113" t="e">
        <f t="shared" si="554"/>
        <v>#DIV/0!</v>
      </c>
      <c r="K933" s="113">
        <f t="shared" si="555"/>
        <v>0</v>
      </c>
    </row>
    <row r="934" spans="1:11" ht="141.75" hidden="1">
      <c r="A934" s="76" t="s">
        <v>814</v>
      </c>
      <c r="B934" s="93"/>
      <c r="C934" s="90">
        <v>872</v>
      </c>
      <c r="D934" s="91" t="s">
        <v>215</v>
      </c>
      <c r="E934" s="91" t="s">
        <v>211</v>
      </c>
      <c r="F934" s="92" t="s">
        <v>465</v>
      </c>
      <c r="G934" s="92"/>
      <c r="H934" s="88">
        <f t="shared" ref="H934:I936" si="566">SUM(H935)</f>
        <v>0</v>
      </c>
      <c r="I934" s="88">
        <f t="shared" si="566"/>
        <v>0</v>
      </c>
      <c r="J934" s="113" t="e">
        <f t="shared" si="554"/>
        <v>#DIV/0!</v>
      </c>
      <c r="K934" s="113">
        <f t="shared" si="555"/>
        <v>0</v>
      </c>
    </row>
    <row r="935" spans="1:11" ht="31.5" hidden="1">
      <c r="A935" s="76" t="s">
        <v>151</v>
      </c>
      <c r="B935" s="93"/>
      <c r="C935" s="90">
        <v>872</v>
      </c>
      <c r="D935" s="91" t="s">
        <v>215</v>
      </c>
      <c r="E935" s="91" t="s">
        <v>211</v>
      </c>
      <c r="F935" s="92" t="s">
        <v>465</v>
      </c>
      <c r="G935" s="92" t="s">
        <v>187</v>
      </c>
      <c r="H935" s="88"/>
      <c r="I935" s="88"/>
      <c r="J935" s="113" t="e">
        <f t="shared" si="554"/>
        <v>#DIV/0!</v>
      </c>
      <c r="K935" s="113">
        <f t="shared" si="555"/>
        <v>0</v>
      </c>
    </row>
    <row r="936" spans="1:11" ht="94.5" hidden="1">
      <c r="A936" s="76" t="s">
        <v>480</v>
      </c>
      <c r="B936" s="93"/>
      <c r="C936" s="90">
        <v>872</v>
      </c>
      <c r="D936" s="91" t="s">
        <v>215</v>
      </c>
      <c r="E936" s="91" t="s">
        <v>211</v>
      </c>
      <c r="F936" s="92" t="s">
        <v>481</v>
      </c>
      <c r="G936" s="92"/>
      <c r="H936" s="88">
        <f t="shared" si="566"/>
        <v>0</v>
      </c>
      <c r="I936" s="88">
        <f t="shared" si="566"/>
        <v>0</v>
      </c>
      <c r="J936" s="113" t="e">
        <f t="shared" si="554"/>
        <v>#DIV/0!</v>
      </c>
      <c r="K936" s="113">
        <f t="shared" si="555"/>
        <v>0</v>
      </c>
    </row>
    <row r="937" spans="1:11" ht="31.5" hidden="1">
      <c r="A937" s="76" t="s">
        <v>151</v>
      </c>
      <c r="B937" s="93"/>
      <c r="C937" s="90">
        <v>872</v>
      </c>
      <c r="D937" s="91" t="s">
        <v>215</v>
      </c>
      <c r="E937" s="91" t="s">
        <v>211</v>
      </c>
      <c r="F937" s="92" t="s">
        <v>481</v>
      </c>
      <c r="G937" s="92" t="s">
        <v>187</v>
      </c>
      <c r="H937" s="88"/>
      <c r="I937" s="88"/>
      <c r="J937" s="113" t="e">
        <f t="shared" si="554"/>
        <v>#DIV/0!</v>
      </c>
      <c r="K937" s="113">
        <f t="shared" si="555"/>
        <v>0</v>
      </c>
    </row>
    <row r="938" spans="1:11" ht="173.25" hidden="1">
      <c r="A938" s="76" t="s">
        <v>815</v>
      </c>
      <c r="B938" s="93"/>
      <c r="C938" s="90">
        <v>872</v>
      </c>
      <c r="D938" s="91" t="s">
        <v>215</v>
      </c>
      <c r="E938" s="91" t="s">
        <v>211</v>
      </c>
      <c r="F938" s="92" t="s">
        <v>466</v>
      </c>
      <c r="G938" s="92"/>
      <c r="H938" s="88">
        <f t="shared" ref="H938:I938" si="567">SUM(H939)</f>
        <v>0</v>
      </c>
      <c r="I938" s="88">
        <f t="shared" si="567"/>
        <v>0</v>
      </c>
      <c r="J938" s="113" t="e">
        <f t="shared" si="554"/>
        <v>#DIV/0!</v>
      </c>
      <c r="K938" s="113">
        <f t="shared" si="555"/>
        <v>0</v>
      </c>
    </row>
    <row r="939" spans="1:11" ht="31.5" hidden="1">
      <c r="A939" s="76" t="s">
        <v>151</v>
      </c>
      <c r="B939" s="93"/>
      <c r="C939" s="90">
        <v>872</v>
      </c>
      <c r="D939" s="91" t="s">
        <v>215</v>
      </c>
      <c r="E939" s="91" t="s">
        <v>211</v>
      </c>
      <c r="F939" s="92" t="s">
        <v>466</v>
      </c>
      <c r="G939" s="92" t="s">
        <v>187</v>
      </c>
      <c r="H939" s="88"/>
      <c r="I939" s="88"/>
      <c r="J939" s="113" t="e">
        <f t="shared" si="554"/>
        <v>#DIV/0!</v>
      </c>
      <c r="K939" s="113">
        <f t="shared" si="555"/>
        <v>0</v>
      </c>
    </row>
    <row r="940" spans="1:11" ht="236.25" hidden="1">
      <c r="A940" s="76" t="s">
        <v>816</v>
      </c>
      <c r="B940" s="93"/>
      <c r="C940" s="90">
        <v>872</v>
      </c>
      <c r="D940" s="91" t="s">
        <v>215</v>
      </c>
      <c r="E940" s="91" t="s">
        <v>211</v>
      </c>
      <c r="F940" s="92" t="s">
        <v>467</v>
      </c>
      <c r="G940" s="92"/>
      <c r="H940" s="88">
        <f t="shared" ref="H940:I940" si="568">SUM(H941)</f>
        <v>0</v>
      </c>
      <c r="I940" s="88">
        <f t="shared" si="568"/>
        <v>0</v>
      </c>
      <c r="J940" s="113" t="e">
        <f t="shared" si="554"/>
        <v>#DIV/0!</v>
      </c>
      <c r="K940" s="113">
        <f t="shared" si="555"/>
        <v>0</v>
      </c>
    </row>
    <row r="941" spans="1:11" ht="31.5" hidden="1">
      <c r="A941" s="76" t="s">
        <v>151</v>
      </c>
      <c r="B941" s="93"/>
      <c r="C941" s="90">
        <v>872</v>
      </c>
      <c r="D941" s="91" t="s">
        <v>215</v>
      </c>
      <c r="E941" s="91" t="s">
        <v>211</v>
      </c>
      <c r="F941" s="92" t="s">
        <v>467</v>
      </c>
      <c r="G941" s="92" t="s">
        <v>187</v>
      </c>
      <c r="H941" s="88"/>
      <c r="I941" s="88"/>
      <c r="J941" s="113" t="e">
        <f t="shared" si="554"/>
        <v>#DIV/0!</v>
      </c>
      <c r="K941" s="113">
        <f t="shared" si="555"/>
        <v>0</v>
      </c>
    </row>
    <row r="942" spans="1:11" ht="63" hidden="1">
      <c r="A942" s="76" t="s">
        <v>999</v>
      </c>
      <c r="B942" s="93"/>
      <c r="C942" s="90">
        <v>872</v>
      </c>
      <c r="D942" s="91" t="s">
        <v>215</v>
      </c>
      <c r="E942" s="91" t="s">
        <v>211</v>
      </c>
      <c r="F942" s="169" t="s">
        <v>642</v>
      </c>
      <c r="G942" s="92"/>
      <c r="H942" s="88">
        <f t="shared" ref="H942:I952" si="569">SUM(H943)</f>
        <v>0</v>
      </c>
      <c r="I942" s="88">
        <f t="shared" si="569"/>
        <v>0</v>
      </c>
      <c r="J942" s="113" t="e">
        <f t="shared" si="554"/>
        <v>#DIV/0!</v>
      </c>
      <c r="K942" s="113">
        <f t="shared" si="555"/>
        <v>0</v>
      </c>
    </row>
    <row r="943" spans="1:11" ht="31.5" hidden="1">
      <c r="A943" s="76" t="s">
        <v>151</v>
      </c>
      <c r="B943" s="93"/>
      <c r="C943" s="90">
        <v>872</v>
      </c>
      <c r="D943" s="91" t="s">
        <v>215</v>
      </c>
      <c r="E943" s="91" t="s">
        <v>211</v>
      </c>
      <c r="F943" s="169" t="s">
        <v>642</v>
      </c>
      <c r="G943" s="92" t="s">
        <v>187</v>
      </c>
      <c r="H943" s="88"/>
      <c r="I943" s="88"/>
      <c r="J943" s="113" t="e">
        <f t="shared" si="554"/>
        <v>#DIV/0!</v>
      </c>
      <c r="K943" s="113">
        <f t="shared" si="555"/>
        <v>0</v>
      </c>
    </row>
    <row r="944" spans="1:11" ht="78.75" hidden="1">
      <c r="A944" s="76" t="s">
        <v>984</v>
      </c>
      <c r="B944" s="93"/>
      <c r="C944" s="90">
        <v>872</v>
      </c>
      <c r="D944" s="91" t="s">
        <v>215</v>
      </c>
      <c r="E944" s="91" t="s">
        <v>211</v>
      </c>
      <c r="F944" s="92" t="s">
        <v>643</v>
      </c>
      <c r="G944" s="92"/>
      <c r="H944" s="88">
        <f t="shared" si="569"/>
        <v>0</v>
      </c>
      <c r="I944" s="88">
        <f t="shared" si="569"/>
        <v>0</v>
      </c>
      <c r="J944" s="113" t="e">
        <f t="shared" si="554"/>
        <v>#DIV/0!</v>
      </c>
      <c r="K944" s="113">
        <f t="shared" si="555"/>
        <v>0</v>
      </c>
    </row>
    <row r="945" spans="1:11" ht="31.5" hidden="1">
      <c r="A945" s="76" t="s">
        <v>151</v>
      </c>
      <c r="B945" s="93"/>
      <c r="C945" s="90">
        <v>872</v>
      </c>
      <c r="D945" s="91" t="s">
        <v>215</v>
      </c>
      <c r="E945" s="91" t="s">
        <v>211</v>
      </c>
      <c r="F945" s="92" t="s">
        <v>643</v>
      </c>
      <c r="G945" s="92" t="s">
        <v>187</v>
      </c>
      <c r="H945" s="88"/>
      <c r="I945" s="88"/>
      <c r="J945" s="113" t="e">
        <f t="shared" si="554"/>
        <v>#DIV/0!</v>
      </c>
      <c r="K945" s="113">
        <f t="shared" si="555"/>
        <v>0</v>
      </c>
    </row>
    <row r="946" spans="1:11" ht="47.25" hidden="1">
      <c r="A946" s="76" t="s">
        <v>615</v>
      </c>
      <c r="B946" s="93"/>
      <c r="C946" s="90">
        <v>872</v>
      </c>
      <c r="D946" s="91" t="s">
        <v>215</v>
      </c>
      <c r="E946" s="91" t="s">
        <v>211</v>
      </c>
      <c r="F946" s="92" t="s">
        <v>644</v>
      </c>
      <c r="G946" s="92"/>
      <c r="H946" s="88">
        <f t="shared" si="569"/>
        <v>0</v>
      </c>
      <c r="I946" s="88">
        <f t="shared" si="569"/>
        <v>0</v>
      </c>
      <c r="J946" s="113" t="e">
        <f t="shared" si="554"/>
        <v>#DIV/0!</v>
      </c>
      <c r="K946" s="113">
        <f t="shared" si="555"/>
        <v>0</v>
      </c>
    </row>
    <row r="947" spans="1:11" ht="31.5" hidden="1">
      <c r="A947" s="76" t="s">
        <v>151</v>
      </c>
      <c r="B947" s="93"/>
      <c r="C947" s="90">
        <v>872</v>
      </c>
      <c r="D947" s="91" t="s">
        <v>215</v>
      </c>
      <c r="E947" s="91" t="s">
        <v>211</v>
      </c>
      <c r="F947" s="92" t="s">
        <v>644</v>
      </c>
      <c r="G947" s="92" t="s">
        <v>187</v>
      </c>
      <c r="H947" s="88"/>
      <c r="I947" s="88"/>
      <c r="J947" s="113" t="e">
        <f t="shared" si="554"/>
        <v>#DIV/0!</v>
      </c>
      <c r="K947" s="113">
        <f t="shared" si="555"/>
        <v>0</v>
      </c>
    </row>
    <row r="948" spans="1:11" ht="63" hidden="1">
      <c r="A948" s="76" t="s">
        <v>477</v>
      </c>
      <c r="B948" s="93"/>
      <c r="C948" s="90">
        <v>872</v>
      </c>
      <c r="D948" s="91" t="s">
        <v>215</v>
      </c>
      <c r="E948" s="91" t="s">
        <v>211</v>
      </c>
      <c r="F948" s="92" t="s">
        <v>476</v>
      </c>
      <c r="G948" s="92"/>
      <c r="H948" s="88">
        <f t="shared" si="569"/>
        <v>0</v>
      </c>
      <c r="I948" s="88">
        <f t="shared" si="569"/>
        <v>0</v>
      </c>
      <c r="J948" s="113" t="e">
        <f t="shared" si="554"/>
        <v>#DIV/0!</v>
      </c>
      <c r="K948" s="113">
        <f t="shared" si="555"/>
        <v>0</v>
      </c>
    </row>
    <row r="949" spans="1:11" ht="31.5" hidden="1">
      <c r="A949" s="76" t="s">
        <v>151</v>
      </c>
      <c r="B949" s="93"/>
      <c r="C949" s="90">
        <v>872</v>
      </c>
      <c r="D949" s="91" t="s">
        <v>215</v>
      </c>
      <c r="E949" s="91" t="s">
        <v>211</v>
      </c>
      <c r="F949" s="92" t="s">
        <v>476</v>
      </c>
      <c r="G949" s="92" t="s">
        <v>187</v>
      </c>
      <c r="H949" s="88"/>
      <c r="I949" s="88"/>
      <c r="J949" s="113" t="e">
        <f t="shared" si="554"/>
        <v>#DIV/0!</v>
      </c>
      <c r="K949" s="113">
        <f t="shared" si="555"/>
        <v>0</v>
      </c>
    </row>
    <row r="950" spans="1:11" ht="63" hidden="1">
      <c r="A950" s="76" t="s">
        <v>519</v>
      </c>
      <c r="B950" s="93"/>
      <c r="C950" s="90">
        <v>872</v>
      </c>
      <c r="D950" s="91" t="s">
        <v>215</v>
      </c>
      <c r="E950" s="91" t="s">
        <v>211</v>
      </c>
      <c r="F950" s="92" t="s">
        <v>520</v>
      </c>
      <c r="G950" s="92"/>
      <c r="H950" s="88">
        <f t="shared" si="569"/>
        <v>0</v>
      </c>
      <c r="I950" s="88">
        <f t="shared" si="569"/>
        <v>0</v>
      </c>
      <c r="J950" s="113" t="e">
        <f t="shared" si="554"/>
        <v>#DIV/0!</v>
      </c>
      <c r="K950" s="113">
        <f t="shared" si="555"/>
        <v>0</v>
      </c>
    </row>
    <row r="951" spans="1:11" ht="31.5" hidden="1">
      <c r="A951" s="76" t="s">
        <v>151</v>
      </c>
      <c r="B951" s="93"/>
      <c r="C951" s="90">
        <v>872</v>
      </c>
      <c r="D951" s="91" t="s">
        <v>215</v>
      </c>
      <c r="E951" s="91" t="s">
        <v>211</v>
      </c>
      <c r="F951" s="92" t="s">
        <v>520</v>
      </c>
      <c r="G951" s="92" t="s">
        <v>187</v>
      </c>
      <c r="H951" s="88"/>
      <c r="I951" s="88"/>
      <c r="J951" s="113" t="e">
        <f t="shared" si="554"/>
        <v>#DIV/0!</v>
      </c>
      <c r="K951" s="113">
        <f t="shared" si="555"/>
        <v>0</v>
      </c>
    </row>
    <row r="952" spans="1:11" ht="47.25" hidden="1">
      <c r="A952" s="76" t="s">
        <v>521</v>
      </c>
      <c r="B952" s="93"/>
      <c r="C952" s="90">
        <v>872</v>
      </c>
      <c r="D952" s="91" t="s">
        <v>215</v>
      </c>
      <c r="E952" s="91" t="s">
        <v>211</v>
      </c>
      <c r="F952" s="92" t="s">
        <v>522</v>
      </c>
      <c r="G952" s="92"/>
      <c r="H952" s="88">
        <f t="shared" si="569"/>
        <v>0</v>
      </c>
      <c r="I952" s="88">
        <f t="shared" si="569"/>
        <v>0</v>
      </c>
      <c r="J952" s="113" t="e">
        <f t="shared" si="554"/>
        <v>#DIV/0!</v>
      </c>
      <c r="K952" s="113">
        <f t="shared" si="555"/>
        <v>0</v>
      </c>
    </row>
    <row r="953" spans="1:11" ht="31.5" hidden="1">
      <c r="A953" s="76" t="s">
        <v>151</v>
      </c>
      <c r="B953" s="93"/>
      <c r="C953" s="90">
        <v>872</v>
      </c>
      <c r="D953" s="91" t="s">
        <v>215</v>
      </c>
      <c r="E953" s="91" t="s">
        <v>211</v>
      </c>
      <c r="F953" s="92" t="s">
        <v>522</v>
      </c>
      <c r="G953" s="92" t="s">
        <v>187</v>
      </c>
      <c r="H953" s="88"/>
      <c r="I953" s="88"/>
      <c r="J953" s="113" t="e">
        <f t="shared" si="554"/>
        <v>#DIV/0!</v>
      </c>
      <c r="K953" s="113">
        <f t="shared" si="555"/>
        <v>0</v>
      </c>
    </row>
    <row r="954" spans="1:11">
      <c r="A954" s="76" t="s">
        <v>339</v>
      </c>
      <c r="B954" s="89"/>
      <c r="C954" s="129">
        <v>872</v>
      </c>
      <c r="D954" s="130" t="s">
        <v>215</v>
      </c>
      <c r="E954" s="130" t="s">
        <v>212</v>
      </c>
      <c r="F954" s="91"/>
      <c r="G954" s="91"/>
      <c r="H954" s="88">
        <f t="shared" ref="H954" si="570">SUM(H955+H957)</f>
        <v>190.3</v>
      </c>
      <c r="I954" s="88">
        <f t="shared" ref="I954" si="571">SUM(I955+I957)</f>
        <v>190.3</v>
      </c>
      <c r="J954" s="113">
        <f t="shared" si="554"/>
        <v>100</v>
      </c>
      <c r="K954" s="113">
        <f t="shared" si="555"/>
        <v>0</v>
      </c>
    </row>
    <row r="955" spans="1:11" ht="110.25">
      <c r="A955" s="76" t="s">
        <v>974</v>
      </c>
      <c r="B955" s="89"/>
      <c r="C955" s="129">
        <v>872</v>
      </c>
      <c r="D955" s="130" t="s">
        <v>215</v>
      </c>
      <c r="E955" s="130" t="s">
        <v>212</v>
      </c>
      <c r="F955" s="91" t="s">
        <v>172</v>
      </c>
      <c r="G955" s="91"/>
      <c r="H955" s="88">
        <f t="shared" ref="H955:I955" si="572">SUM(H956)</f>
        <v>190.3</v>
      </c>
      <c r="I955" s="88">
        <f t="shared" si="572"/>
        <v>190.3</v>
      </c>
      <c r="J955" s="113">
        <f t="shared" si="554"/>
        <v>100</v>
      </c>
      <c r="K955" s="113">
        <f t="shared" si="555"/>
        <v>0</v>
      </c>
    </row>
    <row r="956" spans="1:11" ht="31.5" hidden="1">
      <c r="A956" s="76" t="s">
        <v>151</v>
      </c>
      <c r="B956" s="89"/>
      <c r="C956" s="129">
        <v>872</v>
      </c>
      <c r="D956" s="130" t="s">
        <v>215</v>
      </c>
      <c r="E956" s="130" t="s">
        <v>212</v>
      </c>
      <c r="F956" s="91" t="s">
        <v>172</v>
      </c>
      <c r="G956" s="91" t="s">
        <v>187</v>
      </c>
      <c r="H956" s="88">
        <v>190.3</v>
      </c>
      <c r="I956" s="88">
        <v>190.3</v>
      </c>
      <c r="J956" s="113">
        <f t="shared" si="554"/>
        <v>100</v>
      </c>
      <c r="K956" s="113">
        <f t="shared" si="555"/>
        <v>0</v>
      </c>
    </row>
    <row r="957" spans="1:11" ht="157.5" hidden="1">
      <c r="A957" s="76" t="s">
        <v>817</v>
      </c>
      <c r="B957" s="89"/>
      <c r="C957" s="129">
        <v>872</v>
      </c>
      <c r="D957" s="130" t="s">
        <v>215</v>
      </c>
      <c r="E957" s="130" t="s">
        <v>212</v>
      </c>
      <c r="F957" s="91" t="s">
        <v>455</v>
      </c>
      <c r="G957" s="91"/>
      <c r="H957" s="88">
        <f t="shared" ref="H957:I957" si="573">SUM(H958)</f>
        <v>0</v>
      </c>
      <c r="I957" s="88">
        <f t="shared" si="573"/>
        <v>0</v>
      </c>
      <c r="J957" s="113" t="e">
        <f t="shared" si="554"/>
        <v>#DIV/0!</v>
      </c>
      <c r="K957" s="113">
        <f t="shared" si="555"/>
        <v>0</v>
      </c>
    </row>
    <row r="958" spans="1:11" ht="47.25" hidden="1">
      <c r="A958" s="76" t="s">
        <v>188</v>
      </c>
      <c r="B958" s="89"/>
      <c r="C958" s="129">
        <v>872</v>
      </c>
      <c r="D958" s="130" t="s">
        <v>215</v>
      </c>
      <c r="E958" s="130" t="s">
        <v>212</v>
      </c>
      <c r="F958" s="91" t="s">
        <v>455</v>
      </c>
      <c r="G958" s="91" t="s">
        <v>187</v>
      </c>
      <c r="H958" s="88"/>
      <c r="I958" s="88"/>
      <c r="J958" s="113" t="e">
        <f t="shared" si="554"/>
        <v>#DIV/0!</v>
      </c>
      <c r="K958" s="113">
        <f t="shared" si="555"/>
        <v>0</v>
      </c>
    </row>
    <row r="959" spans="1:11" hidden="1">
      <c r="A959" s="76" t="s">
        <v>378</v>
      </c>
      <c r="B959" s="89"/>
      <c r="C959" s="129">
        <v>872</v>
      </c>
      <c r="D959" s="91" t="s">
        <v>215</v>
      </c>
      <c r="E959" s="91" t="s">
        <v>215</v>
      </c>
      <c r="F959" s="92"/>
      <c r="G959" s="92"/>
      <c r="H959" s="88">
        <f t="shared" ref="H959:I961" si="574">SUM(H960)</f>
        <v>0</v>
      </c>
      <c r="I959" s="88">
        <f t="shared" si="574"/>
        <v>0</v>
      </c>
      <c r="J959" s="113" t="e">
        <f t="shared" si="554"/>
        <v>#DIV/0!</v>
      </c>
      <c r="K959" s="113">
        <f t="shared" si="555"/>
        <v>0</v>
      </c>
    </row>
    <row r="960" spans="1:11" hidden="1">
      <c r="A960" s="76" t="s">
        <v>27</v>
      </c>
      <c r="B960" s="89"/>
      <c r="C960" s="129">
        <v>872</v>
      </c>
      <c r="D960" s="91" t="s">
        <v>215</v>
      </c>
      <c r="E960" s="91" t="s">
        <v>215</v>
      </c>
      <c r="F960" s="92" t="s">
        <v>60</v>
      </c>
      <c r="G960" s="92"/>
      <c r="H960" s="88">
        <f t="shared" si="574"/>
        <v>0</v>
      </c>
      <c r="I960" s="88">
        <f t="shared" si="574"/>
        <v>0</v>
      </c>
      <c r="J960" s="113" t="e">
        <f t="shared" si="554"/>
        <v>#DIV/0!</v>
      </c>
      <c r="K960" s="113">
        <f t="shared" si="555"/>
        <v>0</v>
      </c>
    </row>
    <row r="961" spans="1:11" ht="47.25" hidden="1">
      <c r="A961" s="76" t="s">
        <v>375</v>
      </c>
      <c r="B961" s="124"/>
      <c r="C961" s="129">
        <v>872</v>
      </c>
      <c r="D961" s="91" t="s">
        <v>215</v>
      </c>
      <c r="E961" s="91" t="s">
        <v>215</v>
      </c>
      <c r="F961" s="92" t="s">
        <v>377</v>
      </c>
      <c r="G961" s="92"/>
      <c r="H961" s="88">
        <f t="shared" si="574"/>
        <v>0</v>
      </c>
      <c r="I961" s="88">
        <f t="shared" si="574"/>
        <v>0</v>
      </c>
      <c r="J961" s="113" t="e">
        <f t="shared" si="554"/>
        <v>#DIV/0!</v>
      </c>
      <c r="K961" s="113">
        <f t="shared" si="555"/>
        <v>0</v>
      </c>
    </row>
    <row r="962" spans="1:11" ht="47.25" hidden="1">
      <c r="A962" s="76" t="s">
        <v>188</v>
      </c>
      <c r="B962" s="128"/>
      <c r="C962" s="129">
        <v>872</v>
      </c>
      <c r="D962" s="91" t="s">
        <v>215</v>
      </c>
      <c r="E962" s="91" t="s">
        <v>215</v>
      </c>
      <c r="F962" s="92" t="s">
        <v>377</v>
      </c>
      <c r="G962" s="92" t="s">
        <v>255</v>
      </c>
      <c r="H962" s="88"/>
      <c r="I962" s="88"/>
      <c r="J962" s="113" t="e">
        <f t="shared" si="554"/>
        <v>#DIV/0!</v>
      </c>
      <c r="K962" s="113">
        <f t="shared" si="555"/>
        <v>0</v>
      </c>
    </row>
    <row r="963" spans="1:11" hidden="1">
      <c r="A963" s="76" t="s">
        <v>196</v>
      </c>
      <c r="B963" s="89"/>
      <c r="C963" s="129">
        <v>872</v>
      </c>
      <c r="D963" s="91" t="s">
        <v>215</v>
      </c>
      <c r="E963" s="91" t="s">
        <v>217</v>
      </c>
      <c r="F963" s="92"/>
      <c r="G963" s="92"/>
      <c r="H963" s="88">
        <f t="shared" ref="H963" si="575">SUM(H964+H966+H972+H974+H976+H978+H980+H968+H970)</f>
        <v>0</v>
      </c>
      <c r="I963" s="88">
        <f t="shared" ref="I963" si="576">SUM(I964+I966+I972+I974+I976+I978+I980+I968+I970)</f>
        <v>0</v>
      </c>
      <c r="J963" s="113" t="e">
        <f t="shared" si="554"/>
        <v>#DIV/0!</v>
      </c>
      <c r="K963" s="113">
        <f t="shared" si="555"/>
        <v>0</v>
      </c>
    </row>
    <row r="964" spans="1:11" ht="141.75" hidden="1">
      <c r="A964" s="76" t="s">
        <v>810</v>
      </c>
      <c r="B964" s="89"/>
      <c r="C964" s="90">
        <v>872</v>
      </c>
      <c r="D964" s="115" t="s">
        <v>215</v>
      </c>
      <c r="E964" s="115" t="s">
        <v>217</v>
      </c>
      <c r="F964" s="92" t="s">
        <v>312</v>
      </c>
      <c r="G964" s="92"/>
      <c r="H964" s="88">
        <f t="shared" ref="H964:I964" si="577">SUM(H965)</f>
        <v>0</v>
      </c>
      <c r="I964" s="88">
        <f t="shared" si="577"/>
        <v>0</v>
      </c>
      <c r="J964" s="113" t="e">
        <f t="shared" si="554"/>
        <v>#DIV/0!</v>
      </c>
      <c r="K964" s="113">
        <f t="shared" si="555"/>
        <v>0</v>
      </c>
    </row>
    <row r="965" spans="1:11" ht="47.25" hidden="1">
      <c r="A965" s="76" t="s">
        <v>188</v>
      </c>
      <c r="B965" s="93"/>
      <c r="C965" s="90">
        <v>872</v>
      </c>
      <c r="D965" s="115" t="s">
        <v>215</v>
      </c>
      <c r="E965" s="115" t="s">
        <v>217</v>
      </c>
      <c r="F965" s="92" t="s">
        <v>312</v>
      </c>
      <c r="G965" s="92" t="s">
        <v>187</v>
      </c>
      <c r="H965" s="88"/>
      <c r="I965" s="88"/>
      <c r="J965" s="113" t="e">
        <f t="shared" si="554"/>
        <v>#DIV/0!</v>
      </c>
      <c r="K965" s="113">
        <f t="shared" si="555"/>
        <v>0</v>
      </c>
    </row>
    <row r="966" spans="1:11" ht="94.5" hidden="1">
      <c r="A966" s="76" t="s">
        <v>480</v>
      </c>
      <c r="B966" s="93"/>
      <c r="C966" s="90">
        <v>872</v>
      </c>
      <c r="D966" s="91" t="s">
        <v>215</v>
      </c>
      <c r="E966" s="91" t="s">
        <v>217</v>
      </c>
      <c r="F966" s="92" t="s">
        <v>481</v>
      </c>
      <c r="G966" s="92"/>
      <c r="H966" s="88">
        <f t="shared" ref="H966:I970" si="578">SUM(H967)</f>
        <v>0</v>
      </c>
      <c r="I966" s="88">
        <f t="shared" si="578"/>
        <v>0</v>
      </c>
      <c r="J966" s="113" t="e">
        <f t="shared" si="554"/>
        <v>#DIV/0!</v>
      </c>
      <c r="K966" s="113">
        <f t="shared" si="555"/>
        <v>0</v>
      </c>
    </row>
    <row r="967" spans="1:11" ht="31.5" hidden="1">
      <c r="A967" s="76" t="s">
        <v>151</v>
      </c>
      <c r="B967" s="93"/>
      <c r="C967" s="90">
        <v>872</v>
      </c>
      <c r="D967" s="91" t="s">
        <v>215</v>
      </c>
      <c r="E967" s="91" t="s">
        <v>217</v>
      </c>
      <c r="F967" s="92" t="s">
        <v>481</v>
      </c>
      <c r="G967" s="92" t="s">
        <v>187</v>
      </c>
      <c r="H967" s="88"/>
      <c r="I967" s="88"/>
      <c r="J967" s="113" t="e">
        <f t="shared" si="554"/>
        <v>#DIV/0!</v>
      </c>
      <c r="K967" s="113">
        <f t="shared" si="555"/>
        <v>0</v>
      </c>
    </row>
    <row r="968" spans="1:11" ht="173.25" hidden="1">
      <c r="A968" s="75" t="s">
        <v>818</v>
      </c>
      <c r="B968" s="93"/>
      <c r="C968" s="90">
        <v>872</v>
      </c>
      <c r="D968" s="115" t="s">
        <v>215</v>
      </c>
      <c r="E968" s="115" t="s">
        <v>217</v>
      </c>
      <c r="F968" s="92" t="s">
        <v>569</v>
      </c>
      <c r="G968" s="92"/>
      <c r="H968" s="88">
        <f t="shared" si="578"/>
        <v>0</v>
      </c>
      <c r="I968" s="88">
        <f t="shared" si="578"/>
        <v>0</v>
      </c>
      <c r="J968" s="113" t="e">
        <f t="shared" si="554"/>
        <v>#DIV/0!</v>
      </c>
      <c r="K968" s="113">
        <f t="shared" si="555"/>
        <v>0</v>
      </c>
    </row>
    <row r="969" spans="1:11" ht="31.5" hidden="1">
      <c r="A969" s="76" t="s">
        <v>151</v>
      </c>
      <c r="B969" s="93"/>
      <c r="C969" s="90">
        <v>872</v>
      </c>
      <c r="D969" s="115" t="s">
        <v>215</v>
      </c>
      <c r="E969" s="115" t="s">
        <v>217</v>
      </c>
      <c r="F969" s="92" t="s">
        <v>569</v>
      </c>
      <c r="G969" s="92" t="s">
        <v>187</v>
      </c>
      <c r="H969" s="88"/>
      <c r="I969" s="88"/>
      <c r="J969" s="113" t="e">
        <f t="shared" si="554"/>
        <v>#DIV/0!</v>
      </c>
      <c r="K969" s="113">
        <f t="shared" si="555"/>
        <v>0</v>
      </c>
    </row>
    <row r="970" spans="1:11" ht="189" hidden="1">
      <c r="A970" s="75" t="s">
        <v>819</v>
      </c>
      <c r="B970" s="93"/>
      <c r="C970" s="90">
        <v>872</v>
      </c>
      <c r="D970" s="115" t="s">
        <v>215</v>
      </c>
      <c r="E970" s="115" t="s">
        <v>217</v>
      </c>
      <c r="F970" s="92" t="s">
        <v>571</v>
      </c>
      <c r="G970" s="92"/>
      <c r="H970" s="88">
        <f t="shared" si="578"/>
        <v>0</v>
      </c>
      <c r="I970" s="88">
        <f t="shared" si="578"/>
        <v>0</v>
      </c>
      <c r="J970" s="113" t="e">
        <f t="shared" si="554"/>
        <v>#DIV/0!</v>
      </c>
      <c r="K970" s="113">
        <f t="shared" si="555"/>
        <v>0</v>
      </c>
    </row>
    <row r="971" spans="1:11" ht="31.5" hidden="1">
      <c r="A971" s="76" t="s">
        <v>151</v>
      </c>
      <c r="B971" s="93"/>
      <c r="C971" s="90">
        <v>872</v>
      </c>
      <c r="D971" s="115" t="s">
        <v>215</v>
      </c>
      <c r="E971" s="115" t="s">
        <v>217</v>
      </c>
      <c r="F971" s="92" t="s">
        <v>571</v>
      </c>
      <c r="G971" s="92" t="s">
        <v>187</v>
      </c>
      <c r="H971" s="88"/>
      <c r="I971" s="88"/>
      <c r="J971" s="113" t="e">
        <f t="shared" si="554"/>
        <v>#DIV/0!</v>
      </c>
      <c r="K971" s="113">
        <f t="shared" si="555"/>
        <v>0</v>
      </c>
    </row>
    <row r="972" spans="1:11" ht="126" hidden="1">
      <c r="A972" s="76" t="s">
        <v>726</v>
      </c>
      <c r="B972" s="89"/>
      <c r="C972" s="129">
        <v>872</v>
      </c>
      <c r="D972" s="91" t="s">
        <v>215</v>
      </c>
      <c r="E972" s="91" t="s">
        <v>217</v>
      </c>
      <c r="F972" s="92" t="s">
        <v>137</v>
      </c>
      <c r="G972" s="92"/>
      <c r="H972" s="88">
        <f t="shared" ref="H972:I972" si="579">SUM(H973)</f>
        <v>0</v>
      </c>
      <c r="I972" s="88">
        <f t="shared" si="579"/>
        <v>0</v>
      </c>
      <c r="J972" s="113" t="e">
        <f t="shared" si="554"/>
        <v>#DIV/0!</v>
      </c>
      <c r="K972" s="113">
        <f t="shared" si="555"/>
        <v>0</v>
      </c>
    </row>
    <row r="973" spans="1:11" ht="47.25" hidden="1">
      <c r="A973" s="76" t="s">
        <v>188</v>
      </c>
      <c r="B973" s="89"/>
      <c r="C973" s="129">
        <v>872</v>
      </c>
      <c r="D973" s="91" t="s">
        <v>215</v>
      </c>
      <c r="E973" s="91" t="s">
        <v>217</v>
      </c>
      <c r="F973" s="92" t="s">
        <v>137</v>
      </c>
      <c r="G973" s="92" t="s">
        <v>187</v>
      </c>
      <c r="H973" s="88"/>
      <c r="I973" s="88"/>
      <c r="J973" s="113" t="e">
        <f t="shared" si="554"/>
        <v>#DIV/0!</v>
      </c>
      <c r="K973" s="113">
        <f t="shared" si="555"/>
        <v>0</v>
      </c>
    </row>
    <row r="974" spans="1:11" ht="141.75" hidden="1">
      <c r="A974" s="76" t="s">
        <v>727</v>
      </c>
      <c r="B974" s="89"/>
      <c r="C974" s="90">
        <v>872</v>
      </c>
      <c r="D974" s="91" t="s">
        <v>215</v>
      </c>
      <c r="E974" s="91" t="s">
        <v>217</v>
      </c>
      <c r="F974" s="92" t="s">
        <v>158</v>
      </c>
      <c r="G974" s="115"/>
      <c r="H974" s="88">
        <f t="shared" ref="H974:I974" si="580">SUM(H975)</f>
        <v>0</v>
      </c>
      <c r="I974" s="88">
        <f t="shared" si="580"/>
        <v>0</v>
      </c>
      <c r="J974" s="113" t="e">
        <f t="shared" si="554"/>
        <v>#DIV/0!</v>
      </c>
      <c r="K974" s="113">
        <f t="shared" si="555"/>
        <v>0</v>
      </c>
    </row>
    <row r="975" spans="1:11" ht="47.25" hidden="1">
      <c r="A975" s="76" t="s">
        <v>188</v>
      </c>
      <c r="B975" s="89"/>
      <c r="C975" s="90">
        <v>872</v>
      </c>
      <c r="D975" s="91" t="s">
        <v>215</v>
      </c>
      <c r="E975" s="91" t="s">
        <v>217</v>
      </c>
      <c r="F975" s="92" t="s">
        <v>158</v>
      </c>
      <c r="G975" s="115" t="s">
        <v>187</v>
      </c>
      <c r="H975" s="88"/>
      <c r="I975" s="88"/>
      <c r="J975" s="113" t="e">
        <f t="shared" si="554"/>
        <v>#DIV/0!</v>
      </c>
      <c r="K975" s="113">
        <f t="shared" si="555"/>
        <v>0</v>
      </c>
    </row>
    <row r="976" spans="1:11" ht="126" hidden="1">
      <c r="A976" s="75" t="s">
        <v>730</v>
      </c>
      <c r="B976" s="93"/>
      <c r="C976" s="90">
        <v>872</v>
      </c>
      <c r="D976" s="115" t="s">
        <v>215</v>
      </c>
      <c r="E976" s="115" t="s">
        <v>217</v>
      </c>
      <c r="F976" s="169" t="s">
        <v>628</v>
      </c>
      <c r="G976" s="92"/>
      <c r="H976" s="88">
        <f t="shared" ref="H976:I976" si="581">SUM(H977)</f>
        <v>0</v>
      </c>
      <c r="I976" s="88">
        <f t="shared" si="581"/>
        <v>0</v>
      </c>
      <c r="J976" s="113" t="e">
        <f t="shared" si="554"/>
        <v>#DIV/0!</v>
      </c>
      <c r="K976" s="113">
        <f t="shared" si="555"/>
        <v>0</v>
      </c>
    </row>
    <row r="977" spans="1:194" ht="47.25" hidden="1">
      <c r="A977" s="76" t="s">
        <v>188</v>
      </c>
      <c r="B977" s="93"/>
      <c r="C977" s="90">
        <v>872</v>
      </c>
      <c r="D977" s="115" t="s">
        <v>215</v>
      </c>
      <c r="E977" s="115" t="s">
        <v>217</v>
      </c>
      <c r="F977" s="169" t="s">
        <v>628</v>
      </c>
      <c r="G977" s="92" t="s">
        <v>187</v>
      </c>
      <c r="H977" s="88"/>
      <c r="I977" s="88"/>
      <c r="J977" s="113" t="e">
        <f t="shared" ref="J977:J1036" si="582">SUM(I977/H977*100)</f>
        <v>#DIV/0!</v>
      </c>
      <c r="K977" s="113">
        <f t="shared" ref="K977:K1036" si="583">SUM(I977-H977)</f>
        <v>0</v>
      </c>
    </row>
    <row r="978" spans="1:194" ht="110.25" hidden="1">
      <c r="A978" s="76" t="s">
        <v>729</v>
      </c>
      <c r="B978" s="89"/>
      <c r="C978" s="129">
        <v>872</v>
      </c>
      <c r="D978" s="115" t="s">
        <v>215</v>
      </c>
      <c r="E978" s="115" t="s">
        <v>217</v>
      </c>
      <c r="F978" s="92" t="s">
        <v>34</v>
      </c>
      <c r="G978" s="92"/>
      <c r="H978" s="88">
        <f t="shared" ref="H978:I978" si="584">SUM(H979)</f>
        <v>0</v>
      </c>
      <c r="I978" s="88">
        <f t="shared" si="584"/>
        <v>0</v>
      </c>
      <c r="J978" s="113" t="e">
        <f t="shared" si="582"/>
        <v>#DIV/0!</v>
      </c>
      <c r="K978" s="113">
        <f t="shared" si="583"/>
        <v>0</v>
      </c>
    </row>
    <row r="979" spans="1:194" ht="47.25" hidden="1">
      <c r="A979" s="76" t="s">
        <v>188</v>
      </c>
      <c r="B979" s="89"/>
      <c r="C979" s="129">
        <v>872</v>
      </c>
      <c r="D979" s="115" t="s">
        <v>215</v>
      </c>
      <c r="E979" s="115" t="s">
        <v>217</v>
      </c>
      <c r="F979" s="92" t="s">
        <v>34</v>
      </c>
      <c r="G979" s="92" t="s">
        <v>187</v>
      </c>
      <c r="H979" s="88"/>
      <c r="I979" s="88"/>
      <c r="J979" s="113" t="e">
        <f t="shared" si="582"/>
        <v>#DIV/0!</v>
      </c>
      <c r="K979" s="113">
        <f t="shared" si="583"/>
        <v>0</v>
      </c>
    </row>
    <row r="980" spans="1:194" ht="126" hidden="1">
      <c r="A980" s="74" t="s">
        <v>731</v>
      </c>
      <c r="B980" s="89"/>
      <c r="C980" s="129">
        <v>872</v>
      </c>
      <c r="D980" s="115" t="s">
        <v>215</v>
      </c>
      <c r="E980" s="115" t="s">
        <v>217</v>
      </c>
      <c r="F980" s="92" t="s">
        <v>128</v>
      </c>
      <c r="G980" s="92"/>
      <c r="H980" s="88">
        <f t="shared" ref="H980:I980" si="585">SUM(H981)</f>
        <v>0</v>
      </c>
      <c r="I980" s="88">
        <f t="shared" si="585"/>
        <v>0</v>
      </c>
      <c r="J980" s="113" t="e">
        <f t="shared" si="582"/>
        <v>#DIV/0!</v>
      </c>
      <c r="K980" s="113">
        <f t="shared" si="583"/>
        <v>0</v>
      </c>
    </row>
    <row r="981" spans="1:194" ht="47.25" hidden="1">
      <c r="A981" s="76" t="s">
        <v>188</v>
      </c>
      <c r="B981" s="89"/>
      <c r="C981" s="129">
        <v>872</v>
      </c>
      <c r="D981" s="115" t="s">
        <v>215</v>
      </c>
      <c r="E981" s="115" t="s">
        <v>217</v>
      </c>
      <c r="F981" s="92" t="s">
        <v>128</v>
      </c>
      <c r="G981" s="92" t="s">
        <v>187</v>
      </c>
      <c r="H981" s="88"/>
      <c r="I981" s="88"/>
      <c r="J981" s="113" t="e">
        <f t="shared" si="582"/>
        <v>#DIV/0!</v>
      </c>
      <c r="K981" s="113">
        <f t="shared" si="583"/>
        <v>0</v>
      </c>
    </row>
    <row r="982" spans="1:194">
      <c r="A982" s="76" t="s">
        <v>197</v>
      </c>
      <c r="B982" s="89"/>
      <c r="C982" s="90">
        <v>872</v>
      </c>
      <c r="D982" s="115" t="s">
        <v>218</v>
      </c>
      <c r="E982" s="115"/>
      <c r="F982" s="92"/>
      <c r="G982" s="92"/>
      <c r="H982" s="88">
        <f t="shared" ref="H982:I984" si="586">SUM(H983)</f>
        <v>26.1</v>
      </c>
      <c r="I982" s="88">
        <f t="shared" si="586"/>
        <v>26.1</v>
      </c>
      <c r="J982" s="113">
        <f t="shared" si="582"/>
        <v>100</v>
      </c>
      <c r="K982" s="113">
        <f t="shared" si="583"/>
        <v>0</v>
      </c>
    </row>
    <row r="983" spans="1:194">
      <c r="A983" s="122" t="s">
        <v>227</v>
      </c>
      <c r="B983" s="123"/>
      <c r="C983" s="90">
        <v>872</v>
      </c>
      <c r="D983" s="115" t="s">
        <v>218</v>
      </c>
      <c r="E983" s="115" t="s">
        <v>213</v>
      </c>
      <c r="F983" s="92"/>
      <c r="G983" s="92"/>
      <c r="H983" s="88">
        <f t="shared" si="586"/>
        <v>26.1</v>
      </c>
      <c r="I983" s="88">
        <f t="shared" si="586"/>
        <v>26.1</v>
      </c>
      <c r="J983" s="113">
        <f t="shared" si="582"/>
        <v>100</v>
      </c>
      <c r="K983" s="113">
        <f t="shared" si="583"/>
        <v>0</v>
      </c>
    </row>
    <row r="984" spans="1:194" s="203" customFormat="1" ht="63">
      <c r="A984" s="76" t="s">
        <v>933</v>
      </c>
      <c r="B984" s="131"/>
      <c r="C984" s="90">
        <v>872</v>
      </c>
      <c r="D984" s="115" t="s">
        <v>218</v>
      </c>
      <c r="E984" s="115" t="s">
        <v>213</v>
      </c>
      <c r="F984" s="115" t="s">
        <v>235</v>
      </c>
      <c r="G984" s="115"/>
      <c r="H984" s="88">
        <f t="shared" si="586"/>
        <v>26.1</v>
      </c>
      <c r="I984" s="88">
        <f t="shared" si="586"/>
        <v>26.1</v>
      </c>
      <c r="J984" s="113">
        <f t="shared" si="582"/>
        <v>100</v>
      </c>
      <c r="K984" s="113">
        <f t="shared" si="583"/>
        <v>0</v>
      </c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  <c r="EE984"/>
      <c r="EF984"/>
      <c r="EG984"/>
      <c r="EH984"/>
      <c r="EI984"/>
      <c r="EJ984"/>
      <c r="EK984"/>
      <c r="EL984"/>
      <c r="EM984"/>
      <c r="EN984"/>
      <c r="EO984"/>
      <c r="EP984"/>
      <c r="EQ984"/>
      <c r="ER984"/>
      <c r="ES984"/>
      <c r="ET984"/>
      <c r="EU984"/>
      <c r="EV984"/>
      <c r="EW984"/>
      <c r="EX984"/>
      <c r="EY984"/>
      <c r="EZ984"/>
      <c r="FA984"/>
      <c r="FB984"/>
      <c r="FC984"/>
      <c r="FD984"/>
      <c r="FE984"/>
      <c r="FF984"/>
      <c r="FG984"/>
      <c r="FH984"/>
      <c r="FI984"/>
      <c r="FJ984"/>
      <c r="FK984"/>
      <c r="FL984"/>
      <c r="FM984"/>
      <c r="FN984"/>
      <c r="FO984"/>
      <c r="FP984"/>
      <c r="FQ984"/>
      <c r="FR984"/>
      <c r="FS984"/>
      <c r="FT984"/>
      <c r="FU984"/>
      <c r="FV984"/>
      <c r="FW984"/>
      <c r="FX984"/>
      <c r="FY984"/>
      <c r="FZ984"/>
      <c r="GA984"/>
      <c r="GB984"/>
      <c r="GC984"/>
      <c r="GD984"/>
      <c r="GE984"/>
      <c r="GF984"/>
      <c r="GG984"/>
      <c r="GH984"/>
      <c r="GI984"/>
      <c r="GJ984"/>
      <c r="GK984"/>
      <c r="GL984"/>
    </row>
    <row r="985" spans="1:194" s="203" customFormat="1" ht="47.25">
      <c r="A985" s="76" t="s">
        <v>188</v>
      </c>
      <c r="B985" s="131"/>
      <c r="C985" s="90">
        <v>872</v>
      </c>
      <c r="D985" s="115" t="s">
        <v>218</v>
      </c>
      <c r="E985" s="115" t="s">
        <v>213</v>
      </c>
      <c r="F985" s="115" t="s">
        <v>235</v>
      </c>
      <c r="G985" s="115" t="s">
        <v>187</v>
      </c>
      <c r="H985" s="88">
        <v>26.1</v>
      </c>
      <c r="I985" s="88">
        <v>26.1</v>
      </c>
      <c r="J985" s="113">
        <f t="shared" si="582"/>
        <v>100</v>
      </c>
      <c r="K985" s="113">
        <f t="shared" si="583"/>
        <v>0</v>
      </c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  <c r="EE985"/>
      <c r="EF985"/>
      <c r="EG985"/>
      <c r="EH985"/>
      <c r="EI985"/>
      <c r="EJ985"/>
      <c r="EK985"/>
      <c r="EL985"/>
      <c r="EM985"/>
      <c r="EN985"/>
      <c r="EO985"/>
      <c r="EP985"/>
      <c r="EQ985"/>
      <c r="ER985"/>
      <c r="ES985"/>
      <c r="ET985"/>
      <c r="EU985"/>
      <c r="EV985"/>
      <c r="EW985"/>
      <c r="EX985"/>
      <c r="EY985"/>
      <c r="EZ985"/>
      <c r="FA985"/>
      <c r="FB985"/>
      <c r="FC985"/>
      <c r="FD985"/>
      <c r="FE985"/>
      <c r="FF985"/>
      <c r="FG985"/>
      <c r="FH985"/>
      <c r="FI985"/>
      <c r="FJ985"/>
      <c r="FK985"/>
      <c r="FL985"/>
      <c r="FM985"/>
      <c r="FN985"/>
      <c r="FO985"/>
      <c r="FP985"/>
      <c r="FQ985"/>
      <c r="FR985"/>
      <c r="FS985"/>
      <c r="FT985"/>
      <c r="FU985"/>
      <c r="FV985"/>
      <c r="FW985"/>
      <c r="FX985"/>
      <c r="FY985"/>
      <c r="FZ985"/>
      <c r="GA985"/>
      <c r="GB985"/>
      <c r="GC985"/>
      <c r="GD985"/>
      <c r="GE985"/>
      <c r="GF985"/>
      <c r="GG985"/>
      <c r="GH985"/>
      <c r="GI985"/>
      <c r="GJ985"/>
      <c r="GK985"/>
      <c r="GL985"/>
    </row>
    <row r="986" spans="1:194">
      <c r="A986" s="76" t="s">
        <v>300</v>
      </c>
      <c r="B986" s="89"/>
      <c r="C986" s="129">
        <v>872</v>
      </c>
      <c r="D986" s="115" t="s">
        <v>219</v>
      </c>
      <c r="E986" s="115" t="s">
        <v>210</v>
      </c>
      <c r="F986" s="92"/>
      <c r="G986" s="92"/>
      <c r="H986" s="88">
        <f t="shared" ref="H986:I987" si="587">SUM(H987)</f>
        <v>0</v>
      </c>
      <c r="I986" s="88">
        <f t="shared" si="587"/>
        <v>0</v>
      </c>
      <c r="J986" s="113" t="e">
        <f t="shared" si="582"/>
        <v>#DIV/0!</v>
      </c>
      <c r="K986" s="113">
        <f t="shared" si="583"/>
        <v>0</v>
      </c>
    </row>
    <row r="987" spans="1:194" ht="31.5">
      <c r="A987" s="76" t="s">
        <v>985</v>
      </c>
      <c r="B987" s="89"/>
      <c r="C987" s="129">
        <v>872</v>
      </c>
      <c r="D987" s="115" t="s">
        <v>219</v>
      </c>
      <c r="E987" s="115" t="s">
        <v>210</v>
      </c>
      <c r="F987" s="92" t="s">
        <v>42</v>
      </c>
      <c r="G987" s="92"/>
      <c r="H987" s="88">
        <f t="shared" si="587"/>
        <v>0</v>
      </c>
      <c r="I987" s="88">
        <f t="shared" si="587"/>
        <v>0</v>
      </c>
      <c r="J987" s="113" t="e">
        <f t="shared" si="582"/>
        <v>#DIV/0!</v>
      </c>
      <c r="K987" s="113">
        <f t="shared" si="583"/>
        <v>0</v>
      </c>
    </row>
    <row r="988" spans="1:194" ht="31.5">
      <c r="A988" s="76" t="s">
        <v>151</v>
      </c>
      <c r="B988" s="89"/>
      <c r="C988" s="129">
        <v>872</v>
      </c>
      <c r="D988" s="115" t="s">
        <v>219</v>
      </c>
      <c r="E988" s="115" t="s">
        <v>210</v>
      </c>
      <c r="F988" s="92" t="s">
        <v>42</v>
      </c>
      <c r="G988" s="92" t="s">
        <v>187</v>
      </c>
      <c r="H988" s="88"/>
      <c r="I988" s="88"/>
      <c r="J988" s="113" t="e">
        <f t="shared" si="582"/>
        <v>#DIV/0!</v>
      </c>
      <c r="K988" s="113">
        <f t="shared" si="583"/>
        <v>0</v>
      </c>
    </row>
    <row r="989" spans="1:194" ht="47.25">
      <c r="A989" s="148" t="s">
        <v>422</v>
      </c>
      <c r="B989" s="149" t="s">
        <v>352</v>
      </c>
      <c r="C989" s="129"/>
      <c r="D989" s="141"/>
      <c r="E989" s="141"/>
      <c r="F989" s="141"/>
      <c r="G989" s="141"/>
      <c r="H989" s="88">
        <f t="shared" ref="H989" si="588">SUM(H990+H997+H1029)</f>
        <v>1032.5999999999999</v>
      </c>
      <c r="I989" s="88">
        <f t="shared" ref="I989" si="589">SUM(I990+I997+I1029)</f>
        <v>1032.5999999999999</v>
      </c>
      <c r="J989" s="113">
        <f t="shared" si="582"/>
        <v>100</v>
      </c>
      <c r="K989" s="113">
        <f t="shared" si="583"/>
        <v>0</v>
      </c>
    </row>
    <row r="990" spans="1:194">
      <c r="A990" s="78" t="s">
        <v>52</v>
      </c>
      <c r="B990" s="121"/>
      <c r="C990" s="129">
        <v>872</v>
      </c>
      <c r="D990" s="115" t="s">
        <v>213</v>
      </c>
      <c r="E990" s="115"/>
      <c r="F990" s="115"/>
      <c r="G990" s="115"/>
      <c r="H990" s="88">
        <f t="shared" ref="H990:I990" si="590">SUM(H991)</f>
        <v>0</v>
      </c>
      <c r="I990" s="88">
        <f t="shared" si="590"/>
        <v>0</v>
      </c>
      <c r="J990" s="113" t="e">
        <f t="shared" si="582"/>
        <v>#DIV/0!</v>
      </c>
      <c r="K990" s="113">
        <f t="shared" si="583"/>
        <v>0</v>
      </c>
    </row>
    <row r="991" spans="1:194">
      <c r="A991" s="78" t="s">
        <v>74</v>
      </c>
      <c r="B991" s="121"/>
      <c r="C991" s="129">
        <v>872</v>
      </c>
      <c r="D991" s="115" t="s">
        <v>213</v>
      </c>
      <c r="E991" s="115" t="s">
        <v>210</v>
      </c>
      <c r="F991" s="115"/>
      <c r="G991" s="115"/>
      <c r="H991" s="88">
        <f t="shared" ref="H991" si="591">SUM(H992+H994)</f>
        <v>0</v>
      </c>
      <c r="I991" s="88">
        <f t="shared" ref="I991" si="592">SUM(I992+I994)</f>
        <v>0</v>
      </c>
      <c r="J991" s="113" t="e">
        <f t="shared" si="582"/>
        <v>#DIV/0!</v>
      </c>
      <c r="K991" s="113">
        <f t="shared" si="583"/>
        <v>0</v>
      </c>
    </row>
    <row r="992" spans="1:194" ht="47.25">
      <c r="A992" s="78" t="s">
        <v>7</v>
      </c>
      <c r="B992" s="121"/>
      <c r="C992" s="129">
        <v>872</v>
      </c>
      <c r="D992" s="115" t="s">
        <v>213</v>
      </c>
      <c r="E992" s="115" t="s">
        <v>210</v>
      </c>
      <c r="F992" s="115" t="s">
        <v>8</v>
      </c>
      <c r="G992" s="115"/>
      <c r="H992" s="88">
        <f t="shared" ref="H992:I992" si="593">SUM(H993)</f>
        <v>0</v>
      </c>
      <c r="I992" s="88">
        <f t="shared" si="593"/>
        <v>0</v>
      </c>
      <c r="J992" s="113" t="e">
        <f t="shared" si="582"/>
        <v>#DIV/0!</v>
      </c>
      <c r="K992" s="113">
        <f t="shared" si="583"/>
        <v>0</v>
      </c>
    </row>
    <row r="993" spans="1:194">
      <c r="A993" s="78" t="s">
        <v>224</v>
      </c>
      <c r="B993" s="121"/>
      <c r="C993" s="129">
        <v>872</v>
      </c>
      <c r="D993" s="115" t="s">
        <v>213</v>
      </c>
      <c r="E993" s="115" t="s">
        <v>210</v>
      </c>
      <c r="F993" s="115" t="s">
        <v>8</v>
      </c>
      <c r="G993" s="115"/>
      <c r="H993" s="88"/>
      <c r="I993" s="88"/>
      <c r="J993" s="113" t="e">
        <f t="shared" si="582"/>
        <v>#DIV/0!</v>
      </c>
      <c r="K993" s="113">
        <f t="shared" si="583"/>
        <v>0</v>
      </c>
    </row>
    <row r="994" spans="1:194">
      <c r="A994" s="78" t="s">
        <v>26</v>
      </c>
      <c r="B994" s="121"/>
      <c r="C994" s="129">
        <v>872</v>
      </c>
      <c r="D994" s="115" t="s">
        <v>213</v>
      </c>
      <c r="E994" s="115" t="s">
        <v>210</v>
      </c>
      <c r="F994" s="115" t="s">
        <v>57</v>
      </c>
      <c r="G994" s="115"/>
      <c r="H994" s="88">
        <f t="shared" ref="H994:I995" si="594">SUM(H995)</f>
        <v>0</v>
      </c>
      <c r="I994" s="88">
        <f t="shared" si="594"/>
        <v>0</v>
      </c>
      <c r="J994" s="113" t="e">
        <f t="shared" si="582"/>
        <v>#DIV/0!</v>
      </c>
      <c r="K994" s="113">
        <f t="shared" si="583"/>
        <v>0</v>
      </c>
    </row>
    <row r="995" spans="1:194" ht="110.25">
      <c r="A995" s="78" t="s">
        <v>820</v>
      </c>
      <c r="B995" s="121"/>
      <c r="C995" s="129">
        <v>872</v>
      </c>
      <c r="D995" s="115" t="s">
        <v>213</v>
      </c>
      <c r="E995" s="115" t="s">
        <v>210</v>
      </c>
      <c r="F995" s="115" t="s">
        <v>79</v>
      </c>
      <c r="G995" s="115"/>
      <c r="H995" s="88">
        <f t="shared" si="594"/>
        <v>0</v>
      </c>
      <c r="I995" s="88">
        <f t="shared" si="594"/>
        <v>0</v>
      </c>
      <c r="J995" s="113" t="e">
        <f t="shared" si="582"/>
        <v>#DIV/0!</v>
      </c>
      <c r="K995" s="113">
        <f t="shared" si="583"/>
        <v>0</v>
      </c>
    </row>
    <row r="996" spans="1:194" ht="47.25">
      <c r="A996" s="76" t="s">
        <v>188</v>
      </c>
      <c r="B996" s="128"/>
      <c r="C996" s="129">
        <v>872</v>
      </c>
      <c r="D996" s="115" t="s">
        <v>213</v>
      </c>
      <c r="E996" s="115" t="s">
        <v>210</v>
      </c>
      <c r="F996" s="115" t="s">
        <v>79</v>
      </c>
      <c r="G996" s="115" t="s">
        <v>353</v>
      </c>
      <c r="H996" s="88"/>
      <c r="I996" s="88"/>
      <c r="J996" s="113" t="e">
        <f t="shared" si="582"/>
        <v>#DIV/0!</v>
      </c>
      <c r="K996" s="113">
        <f t="shared" si="583"/>
        <v>0</v>
      </c>
    </row>
    <row r="997" spans="1:194">
      <c r="A997" s="76" t="s">
        <v>31</v>
      </c>
      <c r="B997" s="89"/>
      <c r="C997" s="129">
        <v>872</v>
      </c>
      <c r="D997" s="91" t="s">
        <v>215</v>
      </c>
      <c r="E997" s="91"/>
      <c r="F997" s="92"/>
      <c r="G997" s="92"/>
      <c r="H997" s="88">
        <f t="shared" ref="H997" si="595">SUM(H998+H1016+H1011)</f>
        <v>1032.5999999999999</v>
      </c>
      <c r="I997" s="88">
        <f t="shared" ref="I997" si="596">SUM(I998+I1016+I1011)</f>
        <v>1032.5999999999999</v>
      </c>
      <c r="J997" s="113">
        <f t="shared" si="582"/>
        <v>100</v>
      </c>
      <c r="K997" s="113">
        <f t="shared" si="583"/>
        <v>0</v>
      </c>
    </row>
    <row r="998" spans="1:194">
      <c r="A998" s="76" t="s">
        <v>339</v>
      </c>
      <c r="B998" s="128"/>
      <c r="C998" s="129">
        <v>872</v>
      </c>
      <c r="D998" s="130" t="s">
        <v>215</v>
      </c>
      <c r="E998" s="130" t="s">
        <v>212</v>
      </c>
      <c r="F998" s="145"/>
      <c r="G998" s="145"/>
      <c r="H998" s="88">
        <f t="shared" ref="H998" si="597">SUM(H999+H1009+H1001+H1007+H1003+H1005)</f>
        <v>926</v>
      </c>
      <c r="I998" s="88">
        <f t="shared" ref="I998" si="598">SUM(I999+I1009+I1001+I1007+I1003+I1005)</f>
        <v>926</v>
      </c>
      <c r="J998" s="113">
        <f t="shared" si="582"/>
        <v>100</v>
      </c>
      <c r="K998" s="113">
        <f t="shared" si="583"/>
        <v>0</v>
      </c>
    </row>
    <row r="999" spans="1:194" ht="47.25">
      <c r="A999" s="134" t="s">
        <v>986</v>
      </c>
      <c r="B999" s="128"/>
      <c r="C999" s="129">
        <v>872</v>
      </c>
      <c r="D999" s="91" t="s">
        <v>215</v>
      </c>
      <c r="E999" s="91" t="s">
        <v>212</v>
      </c>
      <c r="F999" s="145" t="s">
        <v>144</v>
      </c>
      <c r="G999" s="145"/>
      <c r="H999" s="88">
        <f t="shared" ref="H999:I999" si="599">SUM(H1000)</f>
        <v>894.6</v>
      </c>
      <c r="I999" s="88">
        <f t="shared" si="599"/>
        <v>894.6</v>
      </c>
      <c r="J999" s="113">
        <f t="shared" si="582"/>
        <v>100</v>
      </c>
      <c r="K999" s="113">
        <f t="shared" si="583"/>
        <v>0</v>
      </c>
    </row>
    <row r="1000" spans="1:194" ht="31.5">
      <c r="A1000" s="76" t="s">
        <v>151</v>
      </c>
      <c r="B1000" s="128"/>
      <c r="C1000" s="129">
        <v>872</v>
      </c>
      <c r="D1000" s="91" t="s">
        <v>215</v>
      </c>
      <c r="E1000" s="91" t="s">
        <v>212</v>
      </c>
      <c r="F1000" s="145" t="s">
        <v>144</v>
      </c>
      <c r="G1000" s="91" t="s">
        <v>187</v>
      </c>
      <c r="H1000" s="88">
        <v>894.6</v>
      </c>
      <c r="I1000" s="88">
        <v>894.6</v>
      </c>
      <c r="J1000" s="113">
        <f t="shared" si="582"/>
        <v>100</v>
      </c>
      <c r="K1000" s="113">
        <f t="shared" si="583"/>
        <v>0</v>
      </c>
    </row>
    <row r="1001" spans="1:194" ht="63">
      <c r="A1001" s="76" t="s">
        <v>975</v>
      </c>
      <c r="B1001" s="128"/>
      <c r="C1001" s="129">
        <v>872</v>
      </c>
      <c r="D1001" s="130" t="s">
        <v>215</v>
      </c>
      <c r="E1001" s="130" t="s">
        <v>212</v>
      </c>
      <c r="F1001" s="170" t="s">
        <v>622</v>
      </c>
      <c r="G1001" s="91"/>
      <c r="H1001" s="88">
        <f t="shared" ref="H1001:I1001" si="600">SUM(H1002)</f>
        <v>31.4</v>
      </c>
      <c r="I1001" s="88">
        <f t="shared" si="600"/>
        <v>31.4</v>
      </c>
      <c r="J1001" s="113">
        <f t="shared" si="582"/>
        <v>100</v>
      </c>
      <c r="K1001" s="113">
        <f t="shared" si="583"/>
        <v>0</v>
      </c>
    </row>
    <row r="1002" spans="1:194" ht="31.5">
      <c r="A1002" s="76" t="s">
        <v>151</v>
      </c>
      <c r="B1002" s="128"/>
      <c r="C1002" s="129">
        <v>872</v>
      </c>
      <c r="D1002" s="130" t="s">
        <v>215</v>
      </c>
      <c r="E1002" s="130" t="s">
        <v>212</v>
      </c>
      <c r="F1002" s="170" t="s">
        <v>622</v>
      </c>
      <c r="G1002" s="91" t="s">
        <v>187</v>
      </c>
      <c r="H1002" s="88">
        <v>31.4</v>
      </c>
      <c r="I1002" s="88">
        <v>31.4</v>
      </c>
      <c r="J1002" s="113">
        <f t="shared" si="582"/>
        <v>100</v>
      </c>
      <c r="K1002" s="113">
        <f t="shared" si="583"/>
        <v>0</v>
      </c>
    </row>
    <row r="1003" spans="1:194" s="173" customFormat="1" ht="140.25" customHeight="1">
      <c r="A1003" s="76" t="s">
        <v>724</v>
      </c>
      <c r="B1003" s="89"/>
      <c r="C1003" s="90">
        <v>872</v>
      </c>
      <c r="D1003" s="91" t="s">
        <v>215</v>
      </c>
      <c r="E1003" s="91" t="s">
        <v>212</v>
      </c>
      <c r="F1003" s="92" t="s">
        <v>578</v>
      </c>
      <c r="G1003" s="92"/>
      <c r="H1003" s="88">
        <f t="shared" ref="H1003:I1005" si="601">SUM(H1004)</f>
        <v>0</v>
      </c>
      <c r="I1003" s="88">
        <f t="shared" si="601"/>
        <v>0</v>
      </c>
      <c r="J1003" s="113" t="e">
        <f t="shared" si="582"/>
        <v>#DIV/0!</v>
      </c>
      <c r="K1003" s="113">
        <f t="shared" si="583"/>
        <v>0</v>
      </c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  <c r="EE1003"/>
      <c r="EF1003"/>
      <c r="EG1003"/>
      <c r="EH1003"/>
      <c r="EI1003"/>
      <c r="EJ1003"/>
      <c r="EK1003"/>
      <c r="EL1003"/>
      <c r="EM1003"/>
      <c r="EN1003"/>
      <c r="EO1003"/>
      <c r="EP1003"/>
      <c r="EQ1003"/>
      <c r="ER1003"/>
      <c r="ES1003"/>
      <c r="ET1003"/>
      <c r="EU1003"/>
      <c r="EV1003"/>
      <c r="EW1003"/>
      <c r="EX1003"/>
      <c r="EY1003"/>
      <c r="EZ1003"/>
      <c r="FA1003"/>
      <c r="FB1003"/>
      <c r="FC1003"/>
      <c r="FD1003"/>
      <c r="FE1003"/>
      <c r="FF1003"/>
      <c r="FG1003"/>
      <c r="FH1003"/>
      <c r="FI1003"/>
      <c r="FJ1003"/>
      <c r="FK1003"/>
      <c r="FL1003"/>
      <c r="FM1003"/>
      <c r="FN1003"/>
      <c r="FO1003"/>
      <c r="FP1003"/>
      <c r="FQ1003"/>
      <c r="FR1003"/>
      <c r="FS1003"/>
      <c r="FT1003"/>
      <c r="FU1003"/>
      <c r="FV1003"/>
      <c r="FW1003"/>
      <c r="FX1003"/>
      <c r="FY1003"/>
      <c r="FZ1003"/>
      <c r="GA1003"/>
      <c r="GB1003"/>
      <c r="GC1003"/>
      <c r="GD1003"/>
      <c r="GE1003"/>
      <c r="GF1003"/>
      <c r="GG1003"/>
      <c r="GH1003"/>
      <c r="GI1003"/>
      <c r="GJ1003"/>
      <c r="GK1003"/>
      <c r="GL1003"/>
    </row>
    <row r="1004" spans="1:194" s="173" customFormat="1" ht="45.75" customHeight="1">
      <c r="A1004" s="76" t="s">
        <v>151</v>
      </c>
      <c r="B1004" s="89"/>
      <c r="C1004" s="90">
        <v>872</v>
      </c>
      <c r="D1004" s="91" t="s">
        <v>215</v>
      </c>
      <c r="E1004" s="91" t="s">
        <v>212</v>
      </c>
      <c r="F1004" s="92" t="s">
        <v>578</v>
      </c>
      <c r="G1004" s="92" t="s">
        <v>187</v>
      </c>
      <c r="H1004" s="88"/>
      <c r="I1004" s="88"/>
      <c r="J1004" s="113" t="e">
        <f t="shared" si="582"/>
        <v>#DIV/0!</v>
      </c>
      <c r="K1004" s="113">
        <f t="shared" si="583"/>
        <v>0</v>
      </c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  <c r="EE1004"/>
      <c r="EF1004"/>
      <c r="EG1004"/>
      <c r="EH1004"/>
      <c r="EI1004"/>
      <c r="EJ1004"/>
      <c r="EK1004"/>
      <c r="EL1004"/>
      <c r="EM1004"/>
      <c r="EN1004"/>
      <c r="EO1004"/>
      <c r="EP1004"/>
      <c r="EQ1004"/>
      <c r="ER1004"/>
      <c r="ES1004"/>
      <c r="ET1004"/>
      <c r="EU1004"/>
      <c r="EV1004"/>
      <c r="EW1004"/>
      <c r="EX1004"/>
      <c r="EY1004"/>
      <c r="EZ1004"/>
      <c r="FA1004"/>
      <c r="FB1004"/>
      <c r="FC1004"/>
      <c r="FD1004"/>
      <c r="FE1004"/>
      <c r="FF1004"/>
      <c r="FG1004"/>
      <c r="FH1004"/>
      <c r="FI1004"/>
      <c r="FJ1004"/>
      <c r="FK1004"/>
      <c r="FL1004"/>
      <c r="FM1004"/>
      <c r="FN1004"/>
      <c r="FO1004"/>
      <c r="FP1004"/>
      <c r="FQ1004"/>
      <c r="FR1004"/>
      <c r="FS1004"/>
      <c r="FT1004"/>
      <c r="FU1004"/>
      <c r="FV1004"/>
      <c r="FW1004"/>
      <c r="FX1004"/>
      <c r="FY1004"/>
      <c r="FZ1004"/>
      <c r="GA1004"/>
      <c r="GB1004"/>
      <c r="GC1004"/>
      <c r="GD1004"/>
      <c r="GE1004"/>
      <c r="GF1004"/>
      <c r="GG1004"/>
      <c r="GH1004"/>
      <c r="GI1004"/>
      <c r="GJ1004"/>
      <c r="GK1004"/>
      <c r="GL1004"/>
    </row>
    <row r="1005" spans="1:194" s="173" customFormat="1" ht="45.75" customHeight="1">
      <c r="A1005" s="75" t="s">
        <v>593</v>
      </c>
      <c r="B1005" s="89"/>
      <c r="C1005" s="90">
        <v>872</v>
      </c>
      <c r="D1005" s="91" t="s">
        <v>215</v>
      </c>
      <c r="E1005" s="91" t="s">
        <v>212</v>
      </c>
      <c r="F1005" s="92" t="s">
        <v>595</v>
      </c>
      <c r="G1005" s="92"/>
      <c r="H1005" s="88">
        <f t="shared" si="601"/>
        <v>0</v>
      </c>
      <c r="I1005" s="88">
        <f t="shared" si="601"/>
        <v>0</v>
      </c>
      <c r="J1005" s="113" t="e">
        <f t="shared" si="582"/>
        <v>#DIV/0!</v>
      </c>
      <c r="K1005" s="113">
        <f t="shared" si="583"/>
        <v>0</v>
      </c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  <c r="EE1005"/>
      <c r="EF1005"/>
      <c r="EG1005"/>
      <c r="EH1005"/>
      <c r="EI1005"/>
      <c r="EJ1005"/>
      <c r="EK1005"/>
      <c r="EL1005"/>
      <c r="EM1005"/>
      <c r="EN1005"/>
      <c r="EO1005"/>
      <c r="EP1005"/>
      <c r="EQ1005"/>
      <c r="ER1005"/>
      <c r="ES1005"/>
      <c r="ET1005"/>
      <c r="EU1005"/>
      <c r="EV1005"/>
      <c r="EW1005"/>
      <c r="EX1005"/>
      <c r="EY1005"/>
      <c r="EZ1005"/>
      <c r="FA1005"/>
      <c r="FB1005"/>
      <c r="FC1005"/>
      <c r="FD1005"/>
      <c r="FE1005"/>
      <c r="FF1005"/>
      <c r="FG1005"/>
      <c r="FH1005"/>
      <c r="FI1005"/>
      <c r="FJ1005"/>
      <c r="FK1005"/>
      <c r="FL1005"/>
      <c r="FM1005"/>
      <c r="FN1005"/>
      <c r="FO1005"/>
      <c r="FP1005"/>
      <c r="FQ1005"/>
      <c r="FR1005"/>
      <c r="FS1005"/>
      <c r="FT1005"/>
      <c r="FU1005"/>
      <c r="FV1005"/>
      <c r="FW1005"/>
      <c r="FX1005"/>
      <c r="FY1005"/>
      <c r="FZ1005"/>
      <c r="GA1005"/>
      <c r="GB1005"/>
      <c r="GC1005"/>
      <c r="GD1005"/>
      <c r="GE1005"/>
      <c r="GF1005"/>
      <c r="GG1005"/>
      <c r="GH1005"/>
      <c r="GI1005"/>
      <c r="GJ1005"/>
      <c r="GK1005"/>
      <c r="GL1005"/>
    </row>
    <row r="1006" spans="1:194" s="173" customFormat="1" ht="45.75" customHeight="1">
      <c r="A1006" s="76" t="s">
        <v>151</v>
      </c>
      <c r="B1006" s="89"/>
      <c r="C1006" s="90">
        <v>872</v>
      </c>
      <c r="D1006" s="91" t="s">
        <v>215</v>
      </c>
      <c r="E1006" s="91" t="s">
        <v>212</v>
      </c>
      <c r="F1006" s="92" t="s">
        <v>595</v>
      </c>
      <c r="G1006" s="92" t="s">
        <v>187</v>
      </c>
      <c r="H1006" s="88"/>
      <c r="I1006" s="88"/>
      <c r="J1006" s="113" t="e">
        <f t="shared" si="582"/>
        <v>#DIV/0!</v>
      </c>
      <c r="K1006" s="113">
        <f t="shared" si="583"/>
        <v>0</v>
      </c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  <c r="EE1006"/>
      <c r="EF1006"/>
      <c r="EG1006"/>
      <c r="EH1006"/>
      <c r="EI1006"/>
      <c r="EJ1006"/>
      <c r="EK1006"/>
      <c r="EL1006"/>
      <c r="EM1006"/>
      <c r="EN1006"/>
      <c r="EO1006"/>
      <c r="EP1006"/>
      <c r="EQ1006"/>
      <c r="ER1006"/>
      <c r="ES1006"/>
      <c r="ET1006"/>
      <c r="EU1006"/>
      <c r="EV1006"/>
      <c r="EW1006"/>
      <c r="EX1006"/>
      <c r="EY1006"/>
      <c r="EZ1006"/>
      <c r="FA1006"/>
      <c r="FB1006"/>
      <c r="FC1006"/>
      <c r="FD1006"/>
      <c r="FE1006"/>
      <c r="FF1006"/>
      <c r="FG1006"/>
      <c r="FH1006"/>
      <c r="FI1006"/>
      <c r="FJ1006"/>
      <c r="FK1006"/>
      <c r="FL1006"/>
      <c r="FM1006"/>
      <c r="FN1006"/>
      <c r="FO1006"/>
      <c r="FP1006"/>
      <c r="FQ1006"/>
      <c r="FR1006"/>
      <c r="FS1006"/>
      <c r="FT1006"/>
      <c r="FU1006"/>
      <c r="FV1006"/>
      <c r="FW1006"/>
      <c r="FX1006"/>
      <c r="FY1006"/>
      <c r="FZ1006"/>
      <c r="GA1006"/>
      <c r="GB1006"/>
      <c r="GC1006"/>
      <c r="GD1006"/>
      <c r="GE1006"/>
      <c r="GF1006"/>
      <c r="GG1006"/>
      <c r="GH1006"/>
      <c r="GI1006"/>
      <c r="GJ1006"/>
      <c r="GK1006"/>
      <c r="GL1006"/>
    </row>
    <row r="1007" spans="1:194" ht="236.25">
      <c r="A1007" s="76" t="s">
        <v>816</v>
      </c>
      <c r="B1007" s="128"/>
      <c r="C1007" s="129">
        <v>872</v>
      </c>
      <c r="D1007" s="130" t="s">
        <v>215</v>
      </c>
      <c r="E1007" s="130" t="s">
        <v>212</v>
      </c>
      <c r="F1007" s="91" t="s">
        <v>468</v>
      </c>
      <c r="G1007" s="91"/>
      <c r="H1007" s="88">
        <f t="shared" ref="H1007:I1007" si="602">SUM(H1008)</f>
        <v>0</v>
      </c>
      <c r="I1007" s="88">
        <f t="shared" si="602"/>
        <v>0</v>
      </c>
      <c r="J1007" s="113" t="e">
        <f t="shared" si="582"/>
        <v>#DIV/0!</v>
      </c>
      <c r="K1007" s="113">
        <f t="shared" si="583"/>
        <v>0</v>
      </c>
    </row>
    <row r="1008" spans="1:194" ht="31.5">
      <c r="A1008" s="76" t="s">
        <v>151</v>
      </c>
      <c r="B1008" s="128"/>
      <c r="C1008" s="129">
        <v>872</v>
      </c>
      <c r="D1008" s="130" t="s">
        <v>215</v>
      </c>
      <c r="E1008" s="130" t="s">
        <v>212</v>
      </c>
      <c r="F1008" s="91" t="s">
        <v>468</v>
      </c>
      <c r="G1008" s="91" t="s">
        <v>187</v>
      </c>
      <c r="H1008" s="88"/>
      <c r="I1008" s="88"/>
      <c r="J1008" s="113" t="e">
        <f t="shared" si="582"/>
        <v>#DIV/0!</v>
      </c>
      <c r="K1008" s="113">
        <f t="shared" si="583"/>
        <v>0</v>
      </c>
    </row>
    <row r="1009" spans="1:11" ht="157.5">
      <c r="A1009" s="76" t="s">
        <v>817</v>
      </c>
      <c r="B1009" s="89"/>
      <c r="C1009" s="129">
        <v>872</v>
      </c>
      <c r="D1009" s="130" t="s">
        <v>215</v>
      </c>
      <c r="E1009" s="130" t="s">
        <v>212</v>
      </c>
      <c r="F1009" s="91" t="s">
        <v>455</v>
      </c>
      <c r="G1009" s="91"/>
      <c r="H1009" s="88">
        <f t="shared" ref="H1009:I1009" si="603">SUM(H1010)</f>
        <v>0</v>
      </c>
      <c r="I1009" s="88">
        <f t="shared" si="603"/>
        <v>0</v>
      </c>
      <c r="J1009" s="113" t="e">
        <f t="shared" si="582"/>
        <v>#DIV/0!</v>
      </c>
      <c r="K1009" s="113">
        <f t="shared" si="583"/>
        <v>0</v>
      </c>
    </row>
    <row r="1010" spans="1:11" ht="47.25">
      <c r="A1010" s="76" t="s">
        <v>188</v>
      </c>
      <c r="B1010" s="89"/>
      <c r="C1010" s="129">
        <v>872</v>
      </c>
      <c r="D1010" s="130" t="s">
        <v>215</v>
      </c>
      <c r="E1010" s="130" t="s">
        <v>212</v>
      </c>
      <c r="F1010" s="91" t="s">
        <v>455</v>
      </c>
      <c r="G1010" s="91" t="s">
        <v>187</v>
      </c>
      <c r="H1010" s="88"/>
      <c r="I1010" s="88"/>
      <c r="J1010" s="113" t="e">
        <f t="shared" si="582"/>
        <v>#DIV/0!</v>
      </c>
      <c r="K1010" s="113">
        <f t="shared" si="583"/>
        <v>0</v>
      </c>
    </row>
    <row r="1011" spans="1:11">
      <c r="A1011" s="76" t="s">
        <v>378</v>
      </c>
      <c r="B1011" s="128"/>
      <c r="C1011" s="129">
        <v>872</v>
      </c>
      <c r="D1011" s="130" t="s">
        <v>215</v>
      </c>
      <c r="E1011" s="130" t="s">
        <v>215</v>
      </c>
      <c r="F1011" s="91"/>
      <c r="G1011" s="91"/>
      <c r="H1011" s="88">
        <f t="shared" ref="H1011" si="604">SUM(H1012+H1014)</f>
        <v>106.6</v>
      </c>
      <c r="I1011" s="88">
        <f t="shared" ref="I1011" si="605">SUM(I1012+I1014)</f>
        <v>106.6</v>
      </c>
      <c r="J1011" s="113">
        <f t="shared" si="582"/>
        <v>100</v>
      </c>
      <c r="K1011" s="113">
        <f t="shared" si="583"/>
        <v>0</v>
      </c>
    </row>
    <row r="1012" spans="1:11" ht="25.5" customHeight="1">
      <c r="A1012" s="134" t="s">
        <v>987</v>
      </c>
      <c r="B1012" s="89"/>
      <c r="C1012" s="129">
        <v>872</v>
      </c>
      <c r="D1012" s="115" t="s">
        <v>215</v>
      </c>
      <c r="E1012" s="115" t="s">
        <v>215</v>
      </c>
      <c r="F1012" s="92" t="s">
        <v>37</v>
      </c>
      <c r="G1012" s="92"/>
      <c r="H1012" s="88">
        <f t="shared" ref="H1012:I1012" si="606">SUM(H1013)</f>
        <v>106.6</v>
      </c>
      <c r="I1012" s="88">
        <f t="shared" si="606"/>
        <v>106.6</v>
      </c>
      <c r="J1012" s="113">
        <f t="shared" si="582"/>
        <v>100</v>
      </c>
      <c r="K1012" s="113">
        <f t="shared" si="583"/>
        <v>0</v>
      </c>
    </row>
    <row r="1013" spans="1:11" ht="31.5">
      <c r="A1013" s="76" t="s">
        <v>151</v>
      </c>
      <c r="B1013" s="128"/>
      <c r="C1013" s="129">
        <v>872</v>
      </c>
      <c r="D1013" s="115" t="s">
        <v>215</v>
      </c>
      <c r="E1013" s="115" t="s">
        <v>215</v>
      </c>
      <c r="F1013" s="92" t="s">
        <v>37</v>
      </c>
      <c r="G1013" s="92" t="s">
        <v>187</v>
      </c>
      <c r="H1013" s="88">
        <v>106.6</v>
      </c>
      <c r="I1013" s="88">
        <v>106.6</v>
      </c>
      <c r="J1013" s="113">
        <f t="shared" si="582"/>
        <v>100</v>
      </c>
      <c r="K1013" s="113">
        <f t="shared" si="583"/>
        <v>0</v>
      </c>
    </row>
    <row r="1014" spans="1:11" ht="157.5" hidden="1">
      <c r="A1014" s="76" t="s">
        <v>725</v>
      </c>
      <c r="B1014" s="89"/>
      <c r="C1014" s="90">
        <v>872</v>
      </c>
      <c r="D1014" s="115" t="s">
        <v>215</v>
      </c>
      <c r="E1014" s="115" t="s">
        <v>215</v>
      </c>
      <c r="F1014" s="92" t="s">
        <v>129</v>
      </c>
      <c r="G1014" s="92"/>
      <c r="H1014" s="97">
        <f t="shared" ref="H1014:I1014" si="607">SUM(H1015)</f>
        <v>0</v>
      </c>
      <c r="I1014" s="97">
        <f t="shared" si="607"/>
        <v>0</v>
      </c>
      <c r="J1014" s="113" t="e">
        <f t="shared" si="582"/>
        <v>#DIV/0!</v>
      </c>
      <c r="K1014" s="113">
        <f t="shared" si="583"/>
        <v>0</v>
      </c>
    </row>
    <row r="1015" spans="1:11" ht="31.5" hidden="1">
      <c r="A1015" s="76" t="s">
        <v>151</v>
      </c>
      <c r="B1015" s="89"/>
      <c r="C1015" s="90">
        <v>872</v>
      </c>
      <c r="D1015" s="115" t="s">
        <v>215</v>
      </c>
      <c r="E1015" s="115" t="s">
        <v>215</v>
      </c>
      <c r="F1015" s="92" t="s">
        <v>129</v>
      </c>
      <c r="G1015" s="92" t="s">
        <v>187</v>
      </c>
      <c r="H1015" s="88"/>
      <c r="I1015" s="88"/>
      <c r="J1015" s="113" t="e">
        <f t="shared" si="582"/>
        <v>#DIV/0!</v>
      </c>
      <c r="K1015" s="113">
        <f t="shared" si="583"/>
        <v>0</v>
      </c>
    </row>
    <row r="1016" spans="1:11" hidden="1">
      <c r="A1016" s="76" t="s">
        <v>196</v>
      </c>
      <c r="B1016" s="89"/>
      <c r="C1016" s="129">
        <v>872</v>
      </c>
      <c r="D1016" s="91" t="s">
        <v>215</v>
      </c>
      <c r="E1016" s="91" t="s">
        <v>217</v>
      </c>
      <c r="F1016" s="92"/>
      <c r="G1016" s="92"/>
      <c r="H1016" s="88">
        <f t="shared" ref="H1016" si="608">SUM(H1017+H1023+H1019+H1021)</f>
        <v>0</v>
      </c>
      <c r="I1016" s="88">
        <f t="shared" ref="I1016" si="609">SUM(I1017+I1023+I1019+I1021)</f>
        <v>0</v>
      </c>
      <c r="J1016" s="113" t="e">
        <f t="shared" si="582"/>
        <v>#DIV/0!</v>
      </c>
      <c r="K1016" s="113">
        <f t="shared" si="583"/>
        <v>0</v>
      </c>
    </row>
    <row r="1017" spans="1:11" ht="110.25" hidden="1">
      <c r="A1017" s="76" t="s">
        <v>729</v>
      </c>
      <c r="B1017" s="89"/>
      <c r="C1017" s="129">
        <v>872</v>
      </c>
      <c r="D1017" s="115" t="s">
        <v>215</v>
      </c>
      <c r="E1017" s="115" t="s">
        <v>217</v>
      </c>
      <c r="F1017" s="92" t="s">
        <v>34</v>
      </c>
      <c r="G1017" s="92"/>
      <c r="H1017" s="88">
        <f t="shared" ref="H1017:I1017" si="610">SUM(H1018)</f>
        <v>0</v>
      </c>
      <c r="I1017" s="88">
        <f t="shared" si="610"/>
        <v>0</v>
      </c>
      <c r="J1017" s="113" t="e">
        <f t="shared" si="582"/>
        <v>#DIV/0!</v>
      </c>
      <c r="K1017" s="113">
        <f t="shared" si="583"/>
        <v>0</v>
      </c>
    </row>
    <row r="1018" spans="1:11" ht="47.25" hidden="1">
      <c r="A1018" s="76" t="s">
        <v>188</v>
      </c>
      <c r="B1018" s="89"/>
      <c r="C1018" s="129">
        <v>872</v>
      </c>
      <c r="D1018" s="115" t="s">
        <v>215</v>
      </c>
      <c r="E1018" s="115" t="s">
        <v>217</v>
      </c>
      <c r="F1018" s="92" t="s">
        <v>34</v>
      </c>
      <c r="G1018" s="92" t="s">
        <v>187</v>
      </c>
      <c r="H1018" s="88"/>
      <c r="I1018" s="88"/>
      <c r="J1018" s="113" t="e">
        <f t="shared" si="582"/>
        <v>#DIV/0!</v>
      </c>
      <c r="K1018" s="113">
        <f t="shared" si="583"/>
        <v>0</v>
      </c>
    </row>
    <row r="1019" spans="1:11" ht="110.25" hidden="1">
      <c r="A1019" s="75" t="s">
        <v>821</v>
      </c>
      <c r="B1019" s="93"/>
      <c r="C1019" s="90">
        <v>872</v>
      </c>
      <c r="D1019" s="115" t="s">
        <v>215</v>
      </c>
      <c r="E1019" s="115" t="s">
        <v>217</v>
      </c>
      <c r="F1019" s="92" t="s">
        <v>38</v>
      </c>
      <c r="G1019" s="92"/>
      <c r="H1019" s="88">
        <f t="shared" ref="H1019:I1019" si="611">SUM(H1020)</f>
        <v>0</v>
      </c>
      <c r="I1019" s="88">
        <f t="shared" si="611"/>
        <v>0</v>
      </c>
      <c r="J1019" s="113" t="e">
        <f t="shared" si="582"/>
        <v>#DIV/0!</v>
      </c>
      <c r="K1019" s="113">
        <f t="shared" si="583"/>
        <v>0</v>
      </c>
    </row>
    <row r="1020" spans="1:11" ht="47.25" hidden="1">
      <c r="A1020" s="76" t="s">
        <v>188</v>
      </c>
      <c r="B1020" s="93"/>
      <c r="C1020" s="90">
        <v>872</v>
      </c>
      <c r="D1020" s="115" t="s">
        <v>215</v>
      </c>
      <c r="E1020" s="115" t="s">
        <v>217</v>
      </c>
      <c r="F1020" s="92" t="s">
        <v>38</v>
      </c>
      <c r="G1020" s="92" t="s">
        <v>187</v>
      </c>
      <c r="H1020" s="88"/>
      <c r="I1020" s="88"/>
      <c r="J1020" s="113" t="e">
        <f t="shared" si="582"/>
        <v>#DIV/0!</v>
      </c>
      <c r="K1020" s="113">
        <f t="shared" si="583"/>
        <v>0</v>
      </c>
    </row>
    <row r="1021" spans="1:11" ht="126" hidden="1">
      <c r="A1021" s="126" t="s">
        <v>728</v>
      </c>
      <c r="B1021" s="131"/>
      <c r="C1021" s="90">
        <v>872</v>
      </c>
      <c r="D1021" s="115" t="s">
        <v>215</v>
      </c>
      <c r="E1021" s="115" t="s">
        <v>217</v>
      </c>
      <c r="F1021" s="92" t="s">
        <v>167</v>
      </c>
      <c r="G1021" s="92"/>
      <c r="H1021" s="88">
        <f t="shared" ref="H1021:I1021" si="612">SUM(H1022)</f>
        <v>0</v>
      </c>
      <c r="I1021" s="88">
        <f t="shared" si="612"/>
        <v>0</v>
      </c>
      <c r="J1021" s="113" t="e">
        <f t="shared" si="582"/>
        <v>#DIV/0!</v>
      </c>
      <c r="K1021" s="113">
        <f t="shared" si="583"/>
        <v>0</v>
      </c>
    </row>
    <row r="1022" spans="1:11" ht="47.25" hidden="1">
      <c r="A1022" s="76" t="s">
        <v>188</v>
      </c>
      <c r="B1022" s="93"/>
      <c r="C1022" s="90">
        <v>872</v>
      </c>
      <c r="D1022" s="115" t="s">
        <v>215</v>
      </c>
      <c r="E1022" s="115" t="s">
        <v>217</v>
      </c>
      <c r="F1022" s="92" t="s">
        <v>167</v>
      </c>
      <c r="G1022" s="92" t="s">
        <v>187</v>
      </c>
      <c r="H1022" s="88"/>
      <c r="I1022" s="88"/>
      <c r="J1022" s="113" t="e">
        <f t="shared" si="582"/>
        <v>#DIV/0!</v>
      </c>
      <c r="K1022" s="113">
        <f t="shared" si="583"/>
        <v>0</v>
      </c>
    </row>
    <row r="1023" spans="1:11" ht="126" hidden="1">
      <c r="A1023" s="74" t="s">
        <v>731</v>
      </c>
      <c r="B1023" s="89"/>
      <c r="C1023" s="129">
        <v>872</v>
      </c>
      <c r="D1023" s="115" t="s">
        <v>215</v>
      </c>
      <c r="E1023" s="115" t="s">
        <v>217</v>
      </c>
      <c r="F1023" s="92" t="s">
        <v>128</v>
      </c>
      <c r="G1023" s="92"/>
      <c r="H1023" s="88">
        <f t="shared" ref="H1023:I1023" si="613">SUM(H1024)</f>
        <v>0</v>
      </c>
      <c r="I1023" s="88">
        <f t="shared" si="613"/>
        <v>0</v>
      </c>
      <c r="J1023" s="113" t="e">
        <f t="shared" si="582"/>
        <v>#DIV/0!</v>
      </c>
      <c r="K1023" s="113">
        <f t="shared" si="583"/>
        <v>0</v>
      </c>
    </row>
    <row r="1024" spans="1:11" ht="47.25" hidden="1">
      <c r="A1024" s="76" t="s">
        <v>188</v>
      </c>
      <c r="B1024" s="89"/>
      <c r="C1024" s="129">
        <v>872</v>
      </c>
      <c r="D1024" s="115" t="s">
        <v>215</v>
      </c>
      <c r="E1024" s="115" t="s">
        <v>217</v>
      </c>
      <c r="F1024" s="92" t="s">
        <v>128</v>
      </c>
      <c r="G1024" s="92" t="s">
        <v>187</v>
      </c>
      <c r="H1024" s="88"/>
      <c r="I1024" s="88"/>
      <c r="J1024" s="113" t="e">
        <f t="shared" si="582"/>
        <v>#DIV/0!</v>
      </c>
      <c r="K1024" s="113">
        <f t="shared" si="583"/>
        <v>0</v>
      </c>
    </row>
    <row r="1025" spans="1:11" ht="173.25" hidden="1">
      <c r="A1025" s="75" t="s">
        <v>822</v>
      </c>
      <c r="B1025" s="89"/>
      <c r="C1025" s="90">
        <v>872</v>
      </c>
      <c r="D1025" s="115" t="s">
        <v>215</v>
      </c>
      <c r="E1025" s="115" t="s">
        <v>217</v>
      </c>
      <c r="F1025" s="92" t="s">
        <v>570</v>
      </c>
      <c r="G1025" s="92"/>
      <c r="H1025" s="88">
        <f t="shared" ref="H1025:I1025" si="614">SUM(H1026)</f>
        <v>0</v>
      </c>
      <c r="I1025" s="88">
        <f t="shared" si="614"/>
        <v>0</v>
      </c>
      <c r="J1025" s="113" t="e">
        <f t="shared" si="582"/>
        <v>#DIV/0!</v>
      </c>
      <c r="K1025" s="113">
        <f t="shared" si="583"/>
        <v>0</v>
      </c>
    </row>
    <row r="1026" spans="1:11" ht="31.5" hidden="1">
      <c r="A1026" s="76" t="s">
        <v>151</v>
      </c>
      <c r="B1026" s="89"/>
      <c r="C1026" s="90">
        <v>872</v>
      </c>
      <c r="D1026" s="115" t="s">
        <v>215</v>
      </c>
      <c r="E1026" s="115" t="s">
        <v>217</v>
      </c>
      <c r="F1026" s="92" t="s">
        <v>570</v>
      </c>
      <c r="G1026" s="92" t="s">
        <v>187</v>
      </c>
      <c r="H1026" s="88"/>
      <c r="I1026" s="88"/>
      <c r="J1026" s="113" t="e">
        <f t="shared" si="582"/>
        <v>#DIV/0!</v>
      </c>
      <c r="K1026" s="113">
        <f t="shared" si="583"/>
        <v>0</v>
      </c>
    </row>
    <row r="1027" spans="1:11" ht="78.75" hidden="1">
      <c r="A1027" s="76" t="s">
        <v>572</v>
      </c>
      <c r="B1027" s="89"/>
      <c r="C1027" s="90">
        <v>872</v>
      </c>
      <c r="D1027" s="115" t="s">
        <v>215</v>
      </c>
      <c r="E1027" s="115" t="s">
        <v>217</v>
      </c>
      <c r="F1027" s="92" t="s">
        <v>573</v>
      </c>
      <c r="G1027" s="92"/>
      <c r="H1027" s="88">
        <f t="shared" ref="H1027:I1027" si="615">SUM(H1028)</f>
        <v>0</v>
      </c>
      <c r="I1027" s="88">
        <f t="shared" si="615"/>
        <v>0</v>
      </c>
      <c r="J1027" s="113" t="e">
        <f t="shared" si="582"/>
        <v>#DIV/0!</v>
      </c>
      <c r="K1027" s="113">
        <f t="shared" si="583"/>
        <v>0</v>
      </c>
    </row>
    <row r="1028" spans="1:11" ht="31.5" hidden="1">
      <c r="A1028" s="76" t="s">
        <v>151</v>
      </c>
      <c r="B1028" s="89"/>
      <c r="C1028" s="90">
        <v>872</v>
      </c>
      <c r="D1028" s="115" t="s">
        <v>215</v>
      </c>
      <c r="E1028" s="115" t="s">
        <v>217</v>
      </c>
      <c r="F1028" s="92" t="s">
        <v>573</v>
      </c>
      <c r="G1028" s="92" t="s">
        <v>187</v>
      </c>
      <c r="H1028" s="88"/>
      <c r="I1028" s="88"/>
      <c r="J1028" s="113" t="e">
        <f t="shared" si="582"/>
        <v>#DIV/0!</v>
      </c>
      <c r="K1028" s="113">
        <f t="shared" si="583"/>
        <v>0</v>
      </c>
    </row>
    <row r="1029" spans="1:11" hidden="1">
      <c r="A1029" s="76" t="s">
        <v>300</v>
      </c>
      <c r="B1029" s="89"/>
      <c r="C1029" s="129">
        <v>872</v>
      </c>
      <c r="D1029" s="115" t="s">
        <v>219</v>
      </c>
      <c r="E1029" s="115" t="s">
        <v>210</v>
      </c>
      <c r="F1029" s="92"/>
      <c r="G1029" s="92"/>
      <c r="H1029" s="88">
        <f t="shared" ref="H1029" si="616">SUM(H1030+H1032+H1034)</f>
        <v>0</v>
      </c>
      <c r="I1029" s="88">
        <f t="shared" ref="I1029" si="617">SUM(I1030+I1032+I1034)</f>
        <v>0</v>
      </c>
      <c r="J1029" s="113" t="e">
        <f t="shared" si="582"/>
        <v>#DIV/0!</v>
      </c>
      <c r="K1029" s="113">
        <f t="shared" si="583"/>
        <v>0</v>
      </c>
    </row>
    <row r="1030" spans="1:11" ht="126" hidden="1">
      <c r="A1030" s="76" t="s">
        <v>746</v>
      </c>
      <c r="B1030" s="89"/>
      <c r="C1030" s="129">
        <v>872</v>
      </c>
      <c r="D1030" s="115" t="s">
        <v>219</v>
      </c>
      <c r="E1030" s="115" t="s">
        <v>210</v>
      </c>
      <c r="F1030" s="92" t="s">
        <v>42</v>
      </c>
      <c r="G1030" s="92"/>
      <c r="H1030" s="88">
        <f t="shared" ref="H1030:I1030" si="618">SUM(H1031)</f>
        <v>0</v>
      </c>
      <c r="I1030" s="88">
        <f t="shared" si="618"/>
        <v>0</v>
      </c>
      <c r="J1030" s="113" t="e">
        <f t="shared" si="582"/>
        <v>#DIV/0!</v>
      </c>
      <c r="K1030" s="113">
        <f t="shared" si="583"/>
        <v>0</v>
      </c>
    </row>
    <row r="1031" spans="1:11" ht="31.5" hidden="1">
      <c r="A1031" s="76" t="s">
        <v>151</v>
      </c>
      <c r="B1031" s="89"/>
      <c r="C1031" s="129">
        <v>872</v>
      </c>
      <c r="D1031" s="115" t="s">
        <v>219</v>
      </c>
      <c r="E1031" s="115" t="s">
        <v>210</v>
      </c>
      <c r="F1031" s="92" t="s">
        <v>42</v>
      </c>
      <c r="G1031" s="92" t="s">
        <v>187</v>
      </c>
      <c r="H1031" s="88"/>
      <c r="I1031" s="88"/>
      <c r="J1031" s="113" t="e">
        <f t="shared" si="582"/>
        <v>#DIV/0!</v>
      </c>
      <c r="K1031" s="113">
        <f t="shared" si="583"/>
        <v>0</v>
      </c>
    </row>
    <row r="1032" spans="1:11" ht="157.5" hidden="1">
      <c r="A1032" s="76" t="s">
        <v>747</v>
      </c>
      <c r="B1032" s="124"/>
      <c r="C1032" s="90">
        <v>872</v>
      </c>
      <c r="D1032" s="115" t="s">
        <v>219</v>
      </c>
      <c r="E1032" s="115" t="s">
        <v>210</v>
      </c>
      <c r="F1032" s="115" t="s">
        <v>416</v>
      </c>
      <c r="G1032" s="115"/>
      <c r="H1032" s="88">
        <f t="shared" ref="H1032:I1032" si="619">SUM(H1033)</f>
        <v>0</v>
      </c>
      <c r="I1032" s="88">
        <f t="shared" si="619"/>
        <v>0</v>
      </c>
      <c r="J1032" s="113" t="e">
        <f t="shared" si="582"/>
        <v>#DIV/0!</v>
      </c>
      <c r="K1032" s="113">
        <f t="shared" si="583"/>
        <v>0</v>
      </c>
    </row>
    <row r="1033" spans="1:11" ht="31.5" hidden="1">
      <c r="A1033" s="76" t="s">
        <v>151</v>
      </c>
      <c r="B1033" s="89"/>
      <c r="C1033" s="90">
        <v>872</v>
      </c>
      <c r="D1033" s="115" t="s">
        <v>219</v>
      </c>
      <c r="E1033" s="115" t="s">
        <v>210</v>
      </c>
      <c r="F1033" s="115" t="s">
        <v>416</v>
      </c>
      <c r="G1033" s="115" t="s">
        <v>187</v>
      </c>
      <c r="H1033" s="88"/>
      <c r="I1033" s="88"/>
      <c r="J1033" s="113" t="e">
        <f t="shared" si="582"/>
        <v>#DIV/0!</v>
      </c>
      <c r="K1033" s="113">
        <f t="shared" si="583"/>
        <v>0</v>
      </c>
    </row>
    <row r="1034" spans="1:11" ht="173.25" hidden="1">
      <c r="A1034" s="75" t="s">
        <v>748</v>
      </c>
      <c r="B1034" s="89"/>
      <c r="C1034" s="90">
        <v>872</v>
      </c>
      <c r="D1034" s="115" t="s">
        <v>219</v>
      </c>
      <c r="E1034" s="115" t="s">
        <v>210</v>
      </c>
      <c r="F1034" s="91" t="s">
        <v>159</v>
      </c>
      <c r="G1034" s="91"/>
      <c r="H1034" s="88">
        <f t="shared" ref="H1034:I1034" si="620">SUM(H1035)</f>
        <v>0</v>
      </c>
      <c r="I1034" s="88">
        <f t="shared" si="620"/>
        <v>0</v>
      </c>
      <c r="J1034" s="113" t="e">
        <f t="shared" si="582"/>
        <v>#DIV/0!</v>
      </c>
      <c r="K1034" s="113">
        <f t="shared" si="583"/>
        <v>0</v>
      </c>
    </row>
    <row r="1035" spans="1:11" ht="31.5" hidden="1">
      <c r="A1035" s="76" t="s">
        <v>151</v>
      </c>
      <c r="B1035" s="89"/>
      <c r="C1035" s="90">
        <v>872</v>
      </c>
      <c r="D1035" s="115" t="s">
        <v>219</v>
      </c>
      <c r="E1035" s="115" t="s">
        <v>210</v>
      </c>
      <c r="F1035" s="91" t="s">
        <v>159</v>
      </c>
      <c r="G1035" s="91" t="s">
        <v>187</v>
      </c>
      <c r="H1035" s="88"/>
      <c r="I1035" s="88"/>
      <c r="J1035" s="113" t="e">
        <f t="shared" si="582"/>
        <v>#DIV/0!</v>
      </c>
      <c r="K1035" s="113">
        <f t="shared" si="583"/>
        <v>0</v>
      </c>
    </row>
    <row r="1036" spans="1:11" ht="17.25">
      <c r="A1036" s="155" t="s">
        <v>232</v>
      </c>
      <c r="B1036" s="156"/>
      <c r="C1036" s="129"/>
      <c r="D1036" s="157"/>
      <c r="E1036" s="157"/>
      <c r="F1036" s="158"/>
      <c r="G1036" s="158"/>
      <c r="H1036" s="98">
        <f t="shared" ref="H1036" si="621">SUM(H16+H537+H542)</f>
        <v>456400.7</v>
      </c>
      <c r="I1036" s="98">
        <f t="shared" ref="I1036" si="622">SUM(I16+I537+I542)</f>
        <v>94827.299999999988</v>
      </c>
      <c r="J1036" s="113">
        <f t="shared" si="582"/>
        <v>20.77720301480694</v>
      </c>
      <c r="K1036" s="113">
        <f t="shared" si="583"/>
        <v>-361573.4</v>
      </c>
    </row>
    <row r="1037" spans="1:11">
      <c r="C1037" s="159"/>
      <c r="D1037" s="102"/>
      <c r="E1037" s="102"/>
      <c r="F1037" s="160"/>
      <c r="G1037" s="160"/>
    </row>
    <row r="1038" spans="1:11">
      <c r="H1038" s="216"/>
    </row>
    <row r="1039" spans="1:11">
      <c r="I1039" s="280"/>
    </row>
    <row r="1040" spans="1:11">
      <c r="I1040" s="281"/>
      <c r="K1040" s="208"/>
    </row>
  </sheetData>
  <mergeCells count="10">
    <mergeCell ref="I1039:I1040"/>
    <mergeCell ref="A14:H14"/>
    <mergeCell ref="B11:H11"/>
    <mergeCell ref="A7:K7"/>
    <mergeCell ref="A8:K8"/>
    <mergeCell ref="J1:K1"/>
    <mergeCell ref="H2:K2"/>
    <mergeCell ref="H3:K3"/>
    <mergeCell ref="H4:K4"/>
    <mergeCell ref="A5:H5"/>
  </mergeCells>
  <phoneticPr fontId="2" type="noConversion"/>
  <pageMargins left="0.62992125984251968" right="0.19685039370078741" top="0.55118110236220474" bottom="0.43307086614173229" header="0.51181102362204722" footer="0.19685039370078741"/>
  <pageSetup paperSize="9" scale="85" fitToHeight="30" orientation="portrait" copies="3" r:id="rId1"/>
  <headerFooter alignWithMargins="0">
    <oddFooter>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X15959"/>
  <sheetViews>
    <sheetView tabSelected="1" workbookViewId="0">
      <selection activeCell="K10" sqref="K10"/>
    </sheetView>
  </sheetViews>
  <sheetFormatPr defaultRowHeight="15.75"/>
  <cols>
    <col min="1" max="1" width="89.7109375" style="81" customWidth="1"/>
    <col min="2" max="2" width="16.28515625" style="68" customWidth="1"/>
    <col min="3" max="3" width="11.28515625" style="68" customWidth="1"/>
    <col min="4" max="4" width="20.7109375" style="99" customWidth="1"/>
    <col min="5" max="5" width="16.140625" style="85" customWidth="1"/>
    <col min="6" max="6" width="12.85546875" style="85" customWidth="1"/>
    <col min="7" max="7" width="13" style="85" customWidth="1"/>
    <col min="346" max="16384" width="9.140625" style="85"/>
  </cols>
  <sheetData>
    <row r="1" spans="1:345" s="261" customFormat="1" ht="12.75" customHeight="1">
      <c r="A1" s="288" t="s">
        <v>1073</v>
      </c>
      <c r="B1" s="289"/>
      <c r="C1" s="289"/>
      <c r="D1" s="289"/>
      <c r="E1" s="289"/>
      <c r="F1" s="289"/>
      <c r="G1" s="289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</row>
    <row r="2" spans="1:345" s="261" customFormat="1" ht="12.75" customHeight="1">
      <c r="A2" s="288" t="s">
        <v>1066</v>
      </c>
      <c r="B2" s="289"/>
      <c r="C2" s="289"/>
      <c r="D2" s="289"/>
      <c r="E2" s="289"/>
      <c r="F2" s="289"/>
      <c r="G2" s="289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</row>
    <row r="3" spans="1:345" s="261" customFormat="1" ht="12.75" customHeight="1">
      <c r="A3" s="288" t="s">
        <v>1061</v>
      </c>
      <c r="B3" s="289"/>
      <c r="C3" s="289"/>
      <c r="D3" s="289"/>
      <c r="E3" s="289"/>
      <c r="F3" s="289"/>
      <c r="G3" s="289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</row>
    <row r="4" spans="1:345" s="261" customFormat="1" ht="12.75" customHeight="1">
      <c r="A4" s="288" t="s">
        <v>1067</v>
      </c>
      <c r="B4" s="289"/>
      <c r="C4" s="289"/>
      <c r="D4" s="289"/>
      <c r="E4" s="289"/>
      <c r="F4" s="289"/>
      <c r="G4" s="289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</row>
    <row r="5" spans="1:345" s="261" customFormat="1" ht="12.75" customHeight="1">
      <c r="A5" s="294"/>
      <c r="B5" s="295"/>
      <c r="C5" s="295"/>
      <c r="D5" s="295"/>
      <c r="E5" s="296"/>
      <c r="G5" s="29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</row>
    <row r="6" spans="1:345" s="261" customFormat="1" ht="29.25" customHeight="1">
      <c r="A6" s="298" t="s">
        <v>1074</v>
      </c>
      <c r="B6" s="299"/>
      <c r="C6" s="299"/>
      <c r="D6" s="299"/>
      <c r="E6" s="300"/>
      <c r="F6" s="300"/>
      <c r="G6" s="30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</row>
    <row r="7" spans="1:345" s="261" customFormat="1" ht="12.75" customHeight="1">
      <c r="A7" s="285" t="s">
        <v>1075</v>
      </c>
      <c r="B7" s="299"/>
      <c r="C7" s="299"/>
      <c r="D7" s="299"/>
      <c r="E7" s="300"/>
      <c r="F7" s="300"/>
      <c r="G7" s="300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</row>
    <row r="8" spans="1:345" s="261" customFormat="1" ht="14.25" customHeight="1">
      <c r="A8" s="298" t="s">
        <v>1076</v>
      </c>
      <c r="B8" s="299"/>
      <c r="C8" s="299"/>
      <c r="D8" s="299"/>
      <c r="E8" s="300"/>
      <c r="F8" s="300"/>
      <c r="G8" s="300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</row>
    <row r="9" spans="1:345" s="261" customFormat="1" ht="15.75" customHeight="1">
      <c r="A9" s="301"/>
      <c r="B9" s="302"/>
      <c r="C9" s="302"/>
      <c r="D9" s="303" t="s">
        <v>355</v>
      </c>
      <c r="E9" s="296"/>
      <c r="G9" s="297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</row>
    <row r="10" spans="1:345" s="261" customFormat="1" ht="93.75" customHeight="1">
      <c r="A10" s="304" t="s">
        <v>209</v>
      </c>
      <c r="B10" s="305" t="s">
        <v>207</v>
      </c>
      <c r="C10" s="305" t="s">
        <v>208</v>
      </c>
      <c r="D10" s="306" t="s">
        <v>1069</v>
      </c>
      <c r="E10" s="307" t="s">
        <v>1063</v>
      </c>
      <c r="F10" s="308" t="s">
        <v>1064</v>
      </c>
      <c r="G10" s="309" t="s">
        <v>1065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</row>
    <row r="11" spans="1:345" ht="78" customHeight="1">
      <c r="A11" s="69" t="s">
        <v>842</v>
      </c>
      <c r="B11" s="70" t="s">
        <v>356</v>
      </c>
      <c r="C11" s="71"/>
      <c r="D11" s="186">
        <f>SUM(D12+D156+D172)</f>
        <v>144476.6</v>
      </c>
      <c r="E11" s="186">
        <f>SUM(E12+E156+E172)</f>
        <v>30607.400000000005</v>
      </c>
      <c r="F11" s="290">
        <f>SUM(E11/D11*100)</f>
        <v>21.185022349640015</v>
      </c>
      <c r="G11" s="291">
        <f>SUM(E11-D11)</f>
        <v>-113869.2</v>
      </c>
    </row>
    <row r="12" spans="1:345" ht="34.5" customHeight="1">
      <c r="A12" s="72" t="s">
        <v>370</v>
      </c>
      <c r="B12" s="70" t="s">
        <v>371</v>
      </c>
      <c r="C12" s="71"/>
      <c r="D12" s="186">
        <f>SUM(D13+D44+D112+D137+D141)</f>
        <v>141870.6</v>
      </c>
      <c r="E12" s="186">
        <f>SUM(E13+E44+E112+E137+E141)</f>
        <v>30157.300000000003</v>
      </c>
      <c r="F12" s="290">
        <f t="shared" ref="F12:F75" si="0">SUM(E12/D12*100)</f>
        <v>21.256905941047687</v>
      </c>
      <c r="G12" s="291">
        <f t="shared" ref="G12:G75" si="1">SUM(E12-D12)</f>
        <v>-111713.3</v>
      </c>
    </row>
    <row r="13" spans="1:345" ht="22.5" customHeight="1">
      <c r="A13" s="73" t="s">
        <v>372</v>
      </c>
      <c r="B13" s="70" t="s">
        <v>346</v>
      </c>
      <c r="C13" s="71"/>
      <c r="D13" s="187">
        <f>SUM(D14+D16+D24+D26+D28+D30+D32+D42+D34+D38+D40+D18+D21+D36)</f>
        <v>39137.599999999999</v>
      </c>
      <c r="E13" s="187">
        <f>SUM(E14+E16+E24+E26+E28+E30+E32+E42+E34+E38+E40+E18+E21+E36)</f>
        <v>7288.5999999999995</v>
      </c>
      <c r="F13" s="290">
        <f t="shared" si="0"/>
        <v>18.623012141776705</v>
      </c>
      <c r="G13" s="291">
        <f t="shared" si="1"/>
        <v>-31849</v>
      </c>
    </row>
    <row r="14" spans="1:345">
      <c r="A14" s="74" t="s">
        <v>979</v>
      </c>
      <c r="B14" s="71" t="s">
        <v>347</v>
      </c>
      <c r="C14" s="71"/>
      <c r="D14" s="188">
        <f>SUM(D15)</f>
        <v>17819.099999999999</v>
      </c>
      <c r="E14" s="188">
        <f>SUM(E15)</f>
        <v>2749.6</v>
      </c>
      <c r="F14" s="290">
        <f t="shared" si="0"/>
        <v>15.430633421441039</v>
      </c>
      <c r="G14" s="291">
        <f t="shared" si="1"/>
        <v>-15069.499999999998</v>
      </c>
    </row>
    <row r="15" spans="1:345" ht="31.5">
      <c r="A15" s="74" t="s">
        <v>151</v>
      </c>
      <c r="B15" s="71" t="s">
        <v>347</v>
      </c>
      <c r="C15" s="71" t="s">
        <v>187</v>
      </c>
      <c r="D15" s="188">
        <f>SUM('не брать'!H846+'не брать'!H693+'не брать'!H363)</f>
        <v>17819.099999999999</v>
      </c>
      <c r="E15" s="188">
        <f>SUM('не брать'!I846+'не брать'!I693+'не брать'!I363)</f>
        <v>2749.6</v>
      </c>
      <c r="F15" s="290">
        <f t="shared" si="0"/>
        <v>15.430633421441039</v>
      </c>
      <c r="G15" s="291">
        <f t="shared" si="1"/>
        <v>-15069.499999999998</v>
      </c>
    </row>
    <row r="16" spans="1:345">
      <c r="A16" s="74" t="s">
        <v>979</v>
      </c>
      <c r="B16" s="71" t="s">
        <v>357</v>
      </c>
      <c r="C16" s="71"/>
      <c r="D16" s="188">
        <f>SUM(D17)</f>
        <v>809</v>
      </c>
      <c r="E16" s="188">
        <f>SUM(E17)</f>
        <v>0</v>
      </c>
      <c r="F16" s="290">
        <f t="shared" si="0"/>
        <v>0</v>
      </c>
      <c r="G16" s="291">
        <f t="shared" si="1"/>
        <v>-809</v>
      </c>
    </row>
    <row r="17" spans="1:7" ht="31.5">
      <c r="A17" s="74" t="s">
        <v>151</v>
      </c>
      <c r="B17" s="71" t="s">
        <v>357</v>
      </c>
      <c r="C17" s="71" t="s">
        <v>187</v>
      </c>
      <c r="D17" s="188">
        <f>SUM('не брать'!H894+'не брать'!H695+'не брать'!H365)</f>
        <v>809</v>
      </c>
      <c r="E17" s="188">
        <f>SUM('не брать'!I894+'не брать'!I695+'не брать'!I365)</f>
        <v>0</v>
      </c>
      <c r="F17" s="290">
        <f t="shared" si="0"/>
        <v>0</v>
      </c>
      <c r="G17" s="291">
        <f t="shared" si="1"/>
        <v>-809</v>
      </c>
    </row>
    <row r="18" spans="1:7" ht="94.5" hidden="1">
      <c r="A18" s="24" t="s">
        <v>721</v>
      </c>
      <c r="B18" s="83" t="s">
        <v>576</v>
      </c>
      <c r="C18" s="83"/>
      <c r="D18" s="188">
        <f>SUM(D19+D20)</f>
        <v>0</v>
      </c>
      <c r="E18" s="188">
        <f>SUM(E19+E20)</f>
        <v>0</v>
      </c>
      <c r="F18" s="290" t="e">
        <f t="shared" si="0"/>
        <v>#DIV/0!</v>
      </c>
      <c r="G18" s="291">
        <f t="shared" si="1"/>
        <v>0</v>
      </c>
    </row>
    <row r="19" spans="1:7" hidden="1">
      <c r="A19" s="23" t="s">
        <v>441</v>
      </c>
      <c r="B19" s="83" t="s">
        <v>576</v>
      </c>
      <c r="C19" s="83" t="s">
        <v>438</v>
      </c>
      <c r="D19" s="188">
        <f>SUM('не брать'!H379)</f>
        <v>0</v>
      </c>
      <c r="E19" s="188">
        <f>SUM('не брать'!I379)</f>
        <v>0</v>
      </c>
      <c r="F19" s="290" t="e">
        <f t="shared" si="0"/>
        <v>#DIV/0!</v>
      </c>
      <c r="G19" s="291">
        <f t="shared" si="1"/>
        <v>0</v>
      </c>
    </row>
    <row r="20" spans="1:7" ht="31.5" hidden="1">
      <c r="A20" s="74" t="s">
        <v>151</v>
      </c>
      <c r="B20" s="83" t="s">
        <v>576</v>
      </c>
      <c r="C20" s="83" t="s">
        <v>187</v>
      </c>
      <c r="D20" s="188">
        <f>SUM('не брать'!H860)</f>
        <v>0</v>
      </c>
      <c r="E20" s="188">
        <f>SUM('не брать'!I860)</f>
        <v>0</v>
      </c>
      <c r="F20" s="290" t="e">
        <f t="shared" si="0"/>
        <v>#DIV/0!</v>
      </c>
      <c r="G20" s="291">
        <f t="shared" si="1"/>
        <v>0</v>
      </c>
    </row>
    <row r="21" spans="1:7" ht="31.5" hidden="1">
      <c r="A21" s="23" t="s">
        <v>593</v>
      </c>
      <c r="B21" s="83" t="s">
        <v>594</v>
      </c>
      <c r="C21" s="83"/>
      <c r="D21" s="188">
        <f>SUM(D22+D23)</f>
        <v>0</v>
      </c>
      <c r="E21" s="188">
        <f>SUM(E22+E23)</f>
        <v>0</v>
      </c>
      <c r="F21" s="290" t="e">
        <f t="shared" si="0"/>
        <v>#DIV/0!</v>
      </c>
      <c r="G21" s="291">
        <f t="shared" si="1"/>
        <v>0</v>
      </c>
    </row>
    <row r="22" spans="1:7" hidden="1">
      <c r="A22" s="23" t="s">
        <v>135</v>
      </c>
      <c r="B22" s="83" t="s">
        <v>594</v>
      </c>
      <c r="C22" s="83" t="s">
        <v>438</v>
      </c>
      <c r="D22" s="188">
        <f>SUM('не брать'!H381)</f>
        <v>0</v>
      </c>
      <c r="E22" s="188">
        <f>SUM('не брать'!I381)</f>
        <v>0</v>
      </c>
      <c r="F22" s="290" t="e">
        <f t="shared" si="0"/>
        <v>#DIV/0!</v>
      </c>
      <c r="G22" s="291">
        <f t="shared" si="1"/>
        <v>0</v>
      </c>
    </row>
    <row r="23" spans="1:7" ht="31.5" hidden="1">
      <c r="A23" s="74" t="s">
        <v>151</v>
      </c>
      <c r="B23" s="83" t="s">
        <v>594</v>
      </c>
      <c r="C23" s="83" t="s">
        <v>187</v>
      </c>
      <c r="D23" s="188">
        <f>SUM('не брать'!H862)</f>
        <v>0</v>
      </c>
      <c r="E23" s="188">
        <f>SUM('не брать'!I862)</f>
        <v>0</v>
      </c>
      <c r="F23" s="290" t="e">
        <f t="shared" si="0"/>
        <v>#DIV/0!</v>
      </c>
      <c r="G23" s="291">
        <f t="shared" si="1"/>
        <v>0</v>
      </c>
    </row>
    <row r="24" spans="1:7" ht="78.75" hidden="1">
      <c r="A24" s="74" t="s">
        <v>1010</v>
      </c>
      <c r="B24" s="71" t="s">
        <v>273</v>
      </c>
      <c r="C24" s="71"/>
      <c r="D24" s="188">
        <f>SUM(D25)</f>
        <v>0</v>
      </c>
      <c r="E24" s="188">
        <f>SUM(E25)</f>
        <v>0</v>
      </c>
      <c r="F24" s="290" t="e">
        <f t="shared" si="0"/>
        <v>#DIV/0!</v>
      </c>
      <c r="G24" s="291">
        <f t="shared" si="1"/>
        <v>0</v>
      </c>
    </row>
    <row r="25" spans="1:7" ht="31.5" hidden="1">
      <c r="A25" s="74" t="s">
        <v>151</v>
      </c>
      <c r="B25" s="71" t="s">
        <v>273</v>
      </c>
      <c r="C25" s="71" t="s">
        <v>187</v>
      </c>
      <c r="D25" s="188">
        <f>SUM('не брать'!H896+'не брать'!H699)</f>
        <v>0</v>
      </c>
      <c r="E25" s="188">
        <f>SUM('не брать'!I896+'не брать'!I699)</f>
        <v>0</v>
      </c>
      <c r="F25" s="290" t="e">
        <f t="shared" si="0"/>
        <v>#DIV/0!</v>
      </c>
      <c r="G25" s="291">
        <f t="shared" si="1"/>
        <v>0</v>
      </c>
    </row>
    <row r="26" spans="1:7" ht="47.25">
      <c r="A26" s="74" t="s">
        <v>1011</v>
      </c>
      <c r="B26" s="71" t="s">
        <v>235</v>
      </c>
      <c r="C26" s="71"/>
      <c r="D26" s="188">
        <f>SUM(D27)</f>
        <v>1671</v>
      </c>
      <c r="E26" s="188">
        <f>SUM(E27)</f>
        <v>389.20000000000005</v>
      </c>
      <c r="F26" s="290">
        <f t="shared" si="0"/>
        <v>23.291442250149615</v>
      </c>
      <c r="G26" s="291">
        <f t="shared" si="1"/>
        <v>-1281.8</v>
      </c>
    </row>
    <row r="27" spans="1:7" ht="31.5">
      <c r="A27" s="74" t="s">
        <v>151</v>
      </c>
      <c r="B27" s="71" t="s">
        <v>235</v>
      </c>
      <c r="C27" s="71" t="s">
        <v>187</v>
      </c>
      <c r="D27" s="188">
        <f>SUM('не брать'!H985+'не брать'!H871+'не брать'!H519)</f>
        <v>1671</v>
      </c>
      <c r="E27" s="188">
        <f>SUM('не брать'!I985+'не брать'!I871+'не брать'!I519)</f>
        <v>389.20000000000005</v>
      </c>
      <c r="F27" s="290">
        <f t="shared" si="0"/>
        <v>23.291442250149615</v>
      </c>
      <c r="G27" s="291">
        <f t="shared" si="1"/>
        <v>-1281.8</v>
      </c>
    </row>
    <row r="28" spans="1:7" ht="78.75">
      <c r="A28" s="74" t="s">
        <v>974</v>
      </c>
      <c r="B28" s="71" t="s">
        <v>273</v>
      </c>
      <c r="C28" s="71"/>
      <c r="D28" s="188">
        <f>SUM(D29)</f>
        <v>18331</v>
      </c>
      <c r="E28" s="188">
        <f>SUM(E29)</f>
        <v>4141.3999999999996</v>
      </c>
      <c r="F28" s="290">
        <f t="shared" si="0"/>
        <v>22.592329932900547</v>
      </c>
      <c r="G28" s="291">
        <f t="shared" si="1"/>
        <v>-14189.6</v>
      </c>
    </row>
    <row r="29" spans="1:7" ht="31.5">
      <c r="A29" s="74" t="s">
        <v>151</v>
      </c>
      <c r="B29" s="71" t="s">
        <v>273</v>
      </c>
      <c r="C29" s="71" t="s">
        <v>187</v>
      </c>
      <c r="D29" s="188">
        <f>SUM('не брать'!H852+'не брать'!H697+'не брать'!H371)</f>
        <v>18331</v>
      </c>
      <c r="E29" s="188">
        <f>SUM('не брать'!I852+'не брать'!I697+'не брать'!I371)</f>
        <v>4141.3999999999996</v>
      </c>
      <c r="F29" s="290">
        <f t="shared" si="0"/>
        <v>22.592329932900547</v>
      </c>
      <c r="G29" s="291">
        <f t="shared" si="1"/>
        <v>-14189.6</v>
      </c>
    </row>
    <row r="30" spans="1:7" ht="94.5" hidden="1">
      <c r="A30" s="165" t="s">
        <v>843</v>
      </c>
      <c r="B30" s="166" t="s">
        <v>237</v>
      </c>
      <c r="C30" s="166"/>
      <c r="D30" s="189">
        <f>SUM(D31)</f>
        <v>0</v>
      </c>
      <c r="E30" s="189">
        <f>SUM(E31)</f>
        <v>0</v>
      </c>
      <c r="F30" s="290" t="e">
        <f t="shared" si="0"/>
        <v>#DIV/0!</v>
      </c>
      <c r="G30" s="291">
        <f t="shared" si="1"/>
        <v>0</v>
      </c>
    </row>
    <row r="31" spans="1:7" ht="31.5" hidden="1">
      <c r="A31" s="165" t="s">
        <v>151</v>
      </c>
      <c r="B31" s="166" t="s">
        <v>237</v>
      </c>
      <c r="C31" s="166" t="s">
        <v>187</v>
      </c>
      <c r="D31" s="189"/>
      <c r="E31" s="189"/>
      <c r="F31" s="290" t="e">
        <f t="shared" si="0"/>
        <v>#DIV/0!</v>
      </c>
      <c r="G31" s="291">
        <f t="shared" si="1"/>
        <v>0</v>
      </c>
    </row>
    <row r="32" spans="1:7" ht="78.75" hidden="1">
      <c r="A32" s="74" t="s">
        <v>804</v>
      </c>
      <c r="B32" s="71" t="s">
        <v>178</v>
      </c>
      <c r="C32" s="71"/>
      <c r="D32" s="188">
        <f>SUM(D33)</f>
        <v>0</v>
      </c>
      <c r="E32" s="188">
        <f>SUM(E33)</f>
        <v>0</v>
      </c>
      <c r="F32" s="290" t="e">
        <f t="shared" si="0"/>
        <v>#DIV/0!</v>
      </c>
      <c r="G32" s="291">
        <f t="shared" si="1"/>
        <v>0</v>
      </c>
    </row>
    <row r="33" spans="1:7" ht="31.5" hidden="1">
      <c r="A33" s="74" t="s">
        <v>151</v>
      </c>
      <c r="B33" s="71" t="s">
        <v>178</v>
      </c>
      <c r="C33" s="71" t="s">
        <v>187</v>
      </c>
      <c r="D33" s="188"/>
      <c r="E33" s="188"/>
      <c r="F33" s="290" t="e">
        <f t="shared" si="0"/>
        <v>#DIV/0!</v>
      </c>
      <c r="G33" s="291">
        <f t="shared" si="1"/>
        <v>0</v>
      </c>
    </row>
    <row r="34" spans="1:7" ht="78.75">
      <c r="A34" s="74" t="s">
        <v>997</v>
      </c>
      <c r="B34" s="71" t="s">
        <v>403</v>
      </c>
      <c r="C34" s="71"/>
      <c r="D34" s="188">
        <f>SUM(D35)</f>
        <v>245</v>
      </c>
      <c r="E34" s="188">
        <f>SUM(E35)</f>
        <v>8.4</v>
      </c>
      <c r="F34" s="290">
        <f t="shared" si="0"/>
        <v>3.4285714285714288</v>
      </c>
      <c r="G34" s="291">
        <f t="shared" si="1"/>
        <v>-236.6</v>
      </c>
    </row>
    <row r="35" spans="1:7" ht="31.5">
      <c r="A35" s="74" t="s">
        <v>151</v>
      </c>
      <c r="B35" s="71" t="s">
        <v>403</v>
      </c>
      <c r="C35" s="71" t="s">
        <v>187</v>
      </c>
      <c r="D35" s="188">
        <f>SUM('не брать'!H848+'не брать'!H367)</f>
        <v>245</v>
      </c>
      <c r="E35" s="188">
        <f>SUM('не брать'!I848+'не брать'!I367)</f>
        <v>8.4</v>
      </c>
      <c r="F35" s="290">
        <f t="shared" si="0"/>
        <v>3.4285714285714288</v>
      </c>
      <c r="G35" s="291">
        <f t="shared" si="1"/>
        <v>-236.6</v>
      </c>
    </row>
    <row r="36" spans="1:7" ht="47.25">
      <c r="A36" s="76" t="s">
        <v>649</v>
      </c>
      <c r="B36" s="71" t="s">
        <v>650</v>
      </c>
      <c r="C36" s="71"/>
      <c r="D36" s="188">
        <f>SUM(D37)</f>
        <v>2.5</v>
      </c>
      <c r="E36" s="188">
        <f>SUM(E37)</f>
        <v>0</v>
      </c>
      <c r="F36" s="290">
        <f t="shared" si="0"/>
        <v>0</v>
      </c>
      <c r="G36" s="291">
        <f t="shared" si="1"/>
        <v>-2.5</v>
      </c>
    </row>
    <row r="37" spans="1:7" ht="31.5">
      <c r="A37" s="76" t="s">
        <v>151</v>
      </c>
      <c r="B37" s="71" t="s">
        <v>650</v>
      </c>
      <c r="C37" s="71" t="s">
        <v>187</v>
      </c>
      <c r="D37" s="188">
        <f>SUM('не брать'!H850+'не брать'!H369)</f>
        <v>2.5</v>
      </c>
      <c r="E37" s="188">
        <f>SUM('не брать'!I850+'не брать'!I369)</f>
        <v>0</v>
      </c>
      <c r="F37" s="290">
        <f t="shared" si="0"/>
        <v>0</v>
      </c>
      <c r="G37" s="291">
        <f t="shared" si="1"/>
        <v>-2.5</v>
      </c>
    </row>
    <row r="38" spans="1:7" ht="110.25" hidden="1">
      <c r="A38" s="23" t="s">
        <v>806</v>
      </c>
      <c r="B38" s="83" t="s">
        <v>574</v>
      </c>
      <c r="C38" s="83"/>
      <c r="D38" s="188">
        <f>SUM(D39)</f>
        <v>0</v>
      </c>
      <c r="E38" s="188">
        <f>SUM(E39)</f>
        <v>0</v>
      </c>
      <c r="F38" s="290" t="e">
        <f t="shared" si="0"/>
        <v>#DIV/0!</v>
      </c>
      <c r="G38" s="291">
        <f t="shared" si="1"/>
        <v>0</v>
      </c>
    </row>
    <row r="39" spans="1:7" ht="31.5" hidden="1">
      <c r="A39" s="24" t="s">
        <v>188</v>
      </c>
      <c r="B39" s="83" t="s">
        <v>574</v>
      </c>
      <c r="C39" s="83" t="s">
        <v>187</v>
      </c>
      <c r="D39" s="188">
        <f>SUM('не брать'!H865)</f>
        <v>0</v>
      </c>
      <c r="E39" s="188">
        <f>SUM('не брать'!I865)</f>
        <v>0</v>
      </c>
      <c r="F39" s="290" t="e">
        <f t="shared" si="0"/>
        <v>#DIV/0!</v>
      </c>
      <c r="G39" s="291">
        <f t="shared" si="1"/>
        <v>0</v>
      </c>
    </row>
    <row r="40" spans="1:7" ht="126" hidden="1">
      <c r="A40" s="23" t="s">
        <v>807</v>
      </c>
      <c r="B40" s="83" t="s">
        <v>575</v>
      </c>
      <c r="C40" s="83"/>
      <c r="D40" s="188">
        <f>SUM(D41)</f>
        <v>0</v>
      </c>
      <c r="E40" s="188">
        <f>SUM(E41)</f>
        <v>0</v>
      </c>
      <c r="F40" s="290" t="e">
        <f t="shared" si="0"/>
        <v>#DIV/0!</v>
      </c>
      <c r="G40" s="291">
        <f t="shared" si="1"/>
        <v>0</v>
      </c>
    </row>
    <row r="41" spans="1:7" ht="31.5" hidden="1">
      <c r="A41" s="24" t="s">
        <v>188</v>
      </c>
      <c r="B41" s="83" t="s">
        <v>575</v>
      </c>
      <c r="C41" s="83" t="s">
        <v>187</v>
      </c>
      <c r="D41" s="188">
        <f>SUM('не брать'!H867)</f>
        <v>0</v>
      </c>
      <c r="E41" s="188">
        <f>SUM('не брать'!I867)</f>
        <v>0</v>
      </c>
      <c r="F41" s="290" t="e">
        <f t="shared" si="0"/>
        <v>#DIV/0!</v>
      </c>
      <c r="G41" s="291">
        <f t="shared" si="1"/>
        <v>0</v>
      </c>
    </row>
    <row r="42" spans="1:7">
      <c r="A42" s="74" t="s">
        <v>1038</v>
      </c>
      <c r="B42" s="71" t="s">
        <v>238</v>
      </c>
      <c r="C42" s="71"/>
      <c r="D42" s="188">
        <f>SUM(D43)</f>
        <v>260</v>
      </c>
      <c r="E42" s="188">
        <f>SUM(E43)</f>
        <v>0</v>
      </c>
      <c r="F42" s="290">
        <f t="shared" si="0"/>
        <v>0</v>
      </c>
      <c r="G42" s="291">
        <f t="shared" si="1"/>
        <v>-260</v>
      </c>
    </row>
    <row r="43" spans="1:7" ht="31.5">
      <c r="A43" s="74" t="s">
        <v>151</v>
      </c>
      <c r="B43" s="71" t="s">
        <v>238</v>
      </c>
      <c r="C43" s="71" t="s">
        <v>187</v>
      </c>
      <c r="D43" s="188">
        <f>SUM('не брать'!H858+'не брать'!H902+'не брать'!H377)</f>
        <v>260</v>
      </c>
      <c r="E43" s="188">
        <f>SUM('не брать'!I858+'не брать'!I902+'не брать'!I377)</f>
        <v>0</v>
      </c>
      <c r="F43" s="290">
        <f t="shared" si="0"/>
        <v>0</v>
      </c>
      <c r="G43" s="291">
        <f t="shared" si="1"/>
        <v>-260</v>
      </c>
    </row>
    <row r="44" spans="1:7">
      <c r="A44" s="73" t="s">
        <v>310</v>
      </c>
      <c r="B44" s="70" t="s">
        <v>311</v>
      </c>
      <c r="C44" s="71"/>
      <c r="D44" s="187">
        <f>SUM(D45+D53+D61+D64+D66+D69+D71+D73+D75+D77+D82+D55+D85+D87+D97+D99+D101+D107+D89+D93+D95+D103+D49+D51+D80+D105+D109+D57+D59)</f>
        <v>74496</v>
      </c>
      <c r="E44" s="187">
        <f>SUM(E45+E53+E61+E64+E66+E69+E71+E73+E75+E77+E82+E55+E85+E87+E97+E99+E101+E107+E89+E93+E95+E103+E49+E51+E80+E105+E109+E57+E59)</f>
        <v>18145.800000000003</v>
      </c>
      <c r="F44" s="290">
        <f t="shared" si="0"/>
        <v>24.358086340206189</v>
      </c>
      <c r="G44" s="291">
        <f t="shared" si="1"/>
        <v>-56350.2</v>
      </c>
    </row>
    <row r="45" spans="1:7">
      <c r="A45" s="74" t="s">
        <v>979</v>
      </c>
      <c r="B45" s="71" t="s">
        <v>312</v>
      </c>
      <c r="C45" s="71"/>
      <c r="D45" s="188">
        <f>SUM(D46:D48)</f>
        <v>21522.799999999999</v>
      </c>
      <c r="E45" s="188">
        <f>SUM(E46:E48)</f>
        <v>5460.4</v>
      </c>
      <c r="F45" s="290">
        <f t="shared" si="0"/>
        <v>25.370304978906088</v>
      </c>
      <c r="G45" s="291">
        <f t="shared" si="1"/>
        <v>-16062.4</v>
      </c>
    </row>
    <row r="46" spans="1:7" hidden="1">
      <c r="A46" s="75" t="s">
        <v>135</v>
      </c>
      <c r="B46" s="71" t="s">
        <v>312</v>
      </c>
      <c r="C46" s="71" t="s">
        <v>438</v>
      </c>
      <c r="D46" s="188"/>
      <c r="E46" s="188"/>
      <c r="F46" s="290" t="e">
        <f t="shared" si="0"/>
        <v>#DIV/0!</v>
      </c>
      <c r="G46" s="291">
        <f t="shared" si="1"/>
        <v>0</v>
      </c>
    </row>
    <row r="47" spans="1:7" hidden="1">
      <c r="A47" s="75" t="s">
        <v>440</v>
      </c>
      <c r="B47" s="71" t="s">
        <v>312</v>
      </c>
      <c r="C47" s="71" t="s">
        <v>241</v>
      </c>
      <c r="D47" s="188"/>
      <c r="E47" s="188"/>
      <c r="F47" s="290" t="e">
        <f t="shared" si="0"/>
        <v>#DIV/0!</v>
      </c>
      <c r="G47" s="291">
        <f t="shared" si="1"/>
        <v>0</v>
      </c>
    </row>
    <row r="48" spans="1:7" ht="31.5">
      <c r="A48" s="74" t="s">
        <v>151</v>
      </c>
      <c r="B48" s="71" t="s">
        <v>312</v>
      </c>
      <c r="C48" s="71" t="s">
        <v>187</v>
      </c>
      <c r="D48" s="188">
        <f>SUM('не брать'!H965+'не брать'!H905+'не брать'!H704+'не брать'!H384)</f>
        <v>21522.799999999999</v>
      </c>
      <c r="E48" s="188">
        <f>SUM('не брать'!I965+'не брать'!I905+'не брать'!I704+'не брать'!I384)</f>
        <v>5460.4</v>
      </c>
      <c r="F48" s="290">
        <f t="shared" si="0"/>
        <v>25.370304978906088</v>
      </c>
      <c r="G48" s="291">
        <f t="shared" si="1"/>
        <v>-16062.4</v>
      </c>
    </row>
    <row r="49" spans="1:7" ht="31.5" hidden="1">
      <c r="A49" s="23" t="s">
        <v>609</v>
      </c>
      <c r="B49" s="83" t="s">
        <v>611</v>
      </c>
      <c r="C49" s="83"/>
      <c r="D49" s="188">
        <f>SUM(D50)</f>
        <v>0</v>
      </c>
      <c r="E49" s="188">
        <f>SUM(E50)</f>
        <v>0</v>
      </c>
      <c r="F49" s="290" t="e">
        <f t="shared" si="0"/>
        <v>#DIV/0!</v>
      </c>
      <c r="G49" s="291">
        <f t="shared" si="1"/>
        <v>0</v>
      </c>
    </row>
    <row r="50" spans="1:7" hidden="1">
      <c r="A50" s="24" t="s">
        <v>9</v>
      </c>
      <c r="B50" s="83" t="s">
        <v>611</v>
      </c>
      <c r="C50" s="83" t="s">
        <v>442</v>
      </c>
      <c r="D50" s="188">
        <f>SUM('не брать'!H447)</f>
        <v>0</v>
      </c>
      <c r="E50" s="188">
        <f>SUM('не брать'!I447)</f>
        <v>0</v>
      </c>
      <c r="F50" s="290" t="e">
        <f t="shared" si="0"/>
        <v>#DIV/0!</v>
      </c>
      <c r="G50" s="291">
        <f t="shared" si="1"/>
        <v>0</v>
      </c>
    </row>
    <row r="51" spans="1:7" ht="47.25" hidden="1">
      <c r="A51" s="23" t="s">
        <v>610</v>
      </c>
      <c r="B51" s="83" t="s">
        <v>612</v>
      </c>
      <c r="C51" s="83"/>
      <c r="D51" s="188">
        <f>SUM(D52)</f>
        <v>0</v>
      </c>
      <c r="E51" s="188">
        <f>SUM(E52)</f>
        <v>0</v>
      </c>
      <c r="F51" s="290" t="e">
        <f t="shared" si="0"/>
        <v>#DIV/0!</v>
      </c>
      <c r="G51" s="291">
        <f t="shared" si="1"/>
        <v>0</v>
      </c>
    </row>
    <row r="52" spans="1:7" hidden="1">
      <c r="A52" s="24" t="s">
        <v>9</v>
      </c>
      <c r="B52" s="83" t="s">
        <v>612</v>
      </c>
      <c r="C52" s="83" t="s">
        <v>442</v>
      </c>
      <c r="D52" s="188">
        <f>SUM('не брать'!H449)</f>
        <v>0</v>
      </c>
      <c r="E52" s="188">
        <f>SUM('не брать'!I449)</f>
        <v>0</v>
      </c>
      <c r="F52" s="290" t="e">
        <f t="shared" si="0"/>
        <v>#DIV/0!</v>
      </c>
      <c r="G52" s="291">
        <f t="shared" si="1"/>
        <v>0</v>
      </c>
    </row>
    <row r="53" spans="1:7" ht="31.5">
      <c r="A53" s="74" t="s">
        <v>1012</v>
      </c>
      <c r="B53" s="71" t="s">
        <v>136</v>
      </c>
      <c r="C53" s="71"/>
      <c r="D53" s="188">
        <f>SUM(D54)</f>
        <v>3881</v>
      </c>
      <c r="E53" s="188">
        <f>SUM(E54)</f>
        <v>1041.0999999999999</v>
      </c>
      <c r="F53" s="290">
        <f t="shared" si="0"/>
        <v>26.825560422571499</v>
      </c>
      <c r="G53" s="291">
        <f t="shared" si="1"/>
        <v>-2839.9</v>
      </c>
    </row>
    <row r="54" spans="1:7" ht="31.5">
      <c r="A54" s="74" t="s">
        <v>151</v>
      </c>
      <c r="B54" s="71" t="s">
        <v>136</v>
      </c>
      <c r="C54" s="71" t="s">
        <v>187</v>
      </c>
      <c r="D54" s="188">
        <f>SUM('не брать'!H909+'не брать'!H386)</f>
        <v>3881</v>
      </c>
      <c r="E54" s="188">
        <f>SUM('не брать'!I909+'не брать'!I386)</f>
        <v>1041.0999999999999</v>
      </c>
      <c r="F54" s="290">
        <f t="shared" si="0"/>
        <v>26.825560422571499</v>
      </c>
      <c r="G54" s="291">
        <f t="shared" si="1"/>
        <v>-2839.9</v>
      </c>
    </row>
    <row r="55" spans="1:7" ht="47.25">
      <c r="A55" s="76" t="s">
        <v>915</v>
      </c>
      <c r="B55" s="71" t="s">
        <v>916</v>
      </c>
      <c r="C55" s="91"/>
      <c r="D55" s="188">
        <f>SUM(D56)</f>
        <v>1246.4000000000001</v>
      </c>
      <c r="E55" s="188">
        <f>SUM(E56)</f>
        <v>431.4</v>
      </c>
      <c r="F55" s="290">
        <f t="shared" si="0"/>
        <v>34.611681643132215</v>
      </c>
      <c r="G55" s="291">
        <f t="shared" si="1"/>
        <v>-815.00000000000011</v>
      </c>
    </row>
    <row r="56" spans="1:7" ht="31.5">
      <c r="A56" s="76" t="s">
        <v>151</v>
      </c>
      <c r="B56" s="71" t="s">
        <v>916</v>
      </c>
      <c r="C56" s="91" t="s">
        <v>187</v>
      </c>
      <c r="D56" s="188">
        <f>SUM('не брать'!H911+'не брать'!H388)</f>
        <v>1246.4000000000001</v>
      </c>
      <c r="E56" s="188">
        <f>SUM('не брать'!I911+'не брать'!I388)</f>
        <v>431.4</v>
      </c>
      <c r="F56" s="290">
        <f t="shared" si="0"/>
        <v>34.611681643132215</v>
      </c>
      <c r="G56" s="291">
        <f t="shared" si="1"/>
        <v>-815.00000000000011</v>
      </c>
    </row>
    <row r="57" spans="1:7" ht="63">
      <c r="A57" s="76" t="s">
        <v>1050</v>
      </c>
      <c r="B57" s="71" t="s">
        <v>1051</v>
      </c>
      <c r="C57" s="91"/>
      <c r="D57" s="188">
        <f>SUM(D58)</f>
        <v>33</v>
      </c>
      <c r="E57" s="188">
        <f>SUM(E58)</f>
        <v>0</v>
      </c>
      <c r="F57" s="290">
        <f t="shared" si="0"/>
        <v>0</v>
      </c>
      <c r="G57" s="291">
        <f t="shared" si="1"/>
        <v>-33</v>
      </c>
    </row>
    <row r="58" spans="1:7" ht="31.5">
      <c r="A58" s="76" t="s">
        <v>151</v>
      </c>
      <c r="B58" s="71" t="s">
        <v>1051</v>
      </c>
      <c r="C58" s="71" t="s">
        <v>187</v>
      </c>
      <c r="D58" s="188">
        <f>SUM('не брать'!H393)</f>
        <v>33</v>
      </c>
      <c r="E58" s="188">
        <f>SUM('не брать'!I393)</f>
        <v>0</v>
      </c>
      <c r="F58" s="290">
        <f t="shared" si="0"/>
        <v>0</v>
      </c>
      <c r="G58" s="291">
        <f t="shared" si="1"/>
        <v>-33</v>
      </c>
    </row>
    <row r="59" spans="1:7" ht="87.75" customHeight="1">
      <c r="A59" s="76" t="s">
        <v>1052</v>
      </c>
      <c r="B59" s="71" t="s">
        <v>1053</v>
      </c>
      <c r="C59" s="71"/>
      <c r="D59" s="188">
        <f>SUM(D60)</f>
        <v>0.7</v>
      </c>
      <c r="E59" s="188">
        <f>SUM(E60)</f>
        <v>0</v>
      </c>
      <c r="F59" s="290">
        <f t="shared" si="0"/>
        <v>0</v>
      </c>
      <c r="G59" s="291">
        <f t="shared" si="1"/>
        <v>-0.7</v>
      </c>
    </row>
    <row r="60" spans="1:7" ht="31.5">
      <c r="A60" s="76" t="s">
        <v>151</v>
      </c>
      <c r="B60" s="71" t="s">
        <v>1053</v>
      </c>
      <c r="C60" s="71" t="s">
        <v>187</v>
      </c>
      <c r="D60" s="188">
        <f>SUM('не брать'!H395)</f>
        <v>0.7</v>
      </c>
      <c r="E60" s="188">
        <f>SUM('не брать'!I395)</f>
        <v>0</v>
      </c>
      <c r="F60" s="290">
        <f t="shared" si="0"/>
        <v>0</v>
      </c>
      <c r="G60" s="291">
        <f t="shared" si="1"/>
        <v>-0.7</v>
      </c>
    </row>
    <row r="61" spans="1:7" ht="78.75" hidden="1">
      <c r="A61" s="74" t="s">
        <v>726</v>
      </c>
      <c r="B61" s="71" t="s">
        <v>137</v>
      </c>
      <c r="C61" s="71"/>
      <c r="D61" s="188">
        <f>SUM(D62+D63)</f>
        <v>0</v>
      </c>
      <c r="E61" s="188">
        <f>SUM(E62+E63)</f>
        <v>0</v>
      </c>
      <c r="F61" s="290" t="e">
        <f t="shared" si="0"/>
        <v>#DIV/0!</v>
      </c>
      <c r="G61" s="291">
        <f t="shared" si="1"/>
        <v>0</v>
      </c>
    </row>
    <row r="62" spans="1:7" hidden="1">
      <c r="A62" s="75" t="s">
        <v>135</v>
      </c>
      <c r="B62" s="71" t="s">
        <v>137</v>
      </c>
      <c r="C62" s="71" t="s">
        <v>438</v>
      </c>
      <c r="D62" s="188"/>
      <c r="E62" s="188"/>
      <c r="F62" s="290" t="e">
        <f t="shared" si="0"/>
        <v>#DIV/0!</v>
      </c>
      <c r="G62" s="291">
        <f t="shared" si="1"/>
        <v>0</v>
      </c>
    </row>
    <row r="63" spans="1:7" ht="31.5" hidden="1">
      <c r="A63" s="74" t="s">
        <v>151</v>
      </c>
      <c r="B63" s="71" t="s">
        <v>137</v>
      </c>
      <c r="C63" s="71" t="s">
        <v>187</v>
      </c>
      <c r="D63" s="188"/>
      <c r="E63" s="188"/>
      <c r="F63" s="290" t="e">
        <f t="shared" si="0"/>
        <v>#DIV/0!</v>
      </c>
      <c r="G63" s="291">
        <f t="shared" si="1"/>
        <v>0</v>
      </c>
    </row>
    <row r="64" spans="1:7" ht="94.5" hidden="1">
      <c r="A64" s="75" t="s">
        <v>727</v>
      </c>
      <c r="B64" s="71" t="s">
        <v>158</v>
      </c>
      <c r="C64" s="71"/>
      <c r="D64" s="188">
        <f>SUM(D65)</f>
        <v>0</v>
      </c>
      <c r="E64" s="188">
        <f>SUM(E65)</f>
        <v>0</v>
      </c>
      <c r="F64" s="290" t="e">
        <f t="shared" si="0"/>
        <v>#DIV/0!</v>
      </c>
      <c r="G64" s="291">
        <f t="shared" si="1"/>
        <v>0</v>
      </c>
    </row>
    <row r="65" spans="1:7" hidden="1">
      <c r="A65" s="75" t="s">
        <v>441</v>
      </c>
      <c r="B65" s="71" t="s">
        <v>158</v>
      </c>
      <c r="C65" s="71" t="s">
        <v>438</v>
      </c>
      <c r="D65" s="188"/>
      <c r="E65" s="188"/>
      <c r="F65" s="290" t="e">
        <f t="shared" si="0"/>
        <v>#DIV/0!</v>
      </c>
      <c r="G65" s="291">
        <f t="shared" si="1"/>
        <v>0</v>
      </c>
    </row>
    <row r="66" spans="1:7" ht="78.75">
      <c r="A66" s="74" t="s">
        <v>1013</v>
      </c>
      <c r="B66" s="71" t="s">
        <v>138</v>
      </c>
      <c r="C66" s="71"/>
      <c r="D66" s="188">
        <f>SUM(D67+D68)</f>
        <v>42808</v>
      </c>
      <c r="E66" s="188">
        <f>SUM(E67+E68)</f>
        <v>9893</v>
      </c>
      <c r="F66" s="290">
        <f t="shared" si="0"/>
        <v>23.11016632405158</v>
      </c>
      <c r="G66" s="291">
        <f t="shared" si="1"/>
        <v>-32915</v>
      </c>
    </row>
    <row r="67" spans="1:7" hidden="1">
      <c r="A67" s="23" t="s">
        <v>441</v>
      </c>
      <c r="B67" s="71" t="s">
        <v>138</v>
      </c>
      <c r="C67" s="71" t="s">
        <v>438</v>
      </c>
      <c r="D67" s="188">
        <f>SUM('не брать'!H390)</f>
        <v>1355</v>
      </c>
      <c r="E67" s="188">
        <f>SUM('не брать'!I390)</f>
        <v>0</v>
      </c>
      <c r="F67" s="290">
        <f t="shared" si="0"/>
        <v>0</v>
      </c>
      <c r="G67" s="291">
        <f t="shared" si="1"/>
        <v>-1355</v>
      </c>
    </row>
    <row r="68" spans="1:7" ht="31.5">
      <c r="A68" s="74" t="s">
        <v>151</v>
      </c>
      <c r="B68" s="71" t="s">
        <v>138</v>
      </c>
      <c r="C68" s="71" t="s">
        <v>187</v>
      </c>
      <c r="D68" s="188">
        <f>SUM('не брать'!H922+'не брать'!H702+'не брать'!H391)</f>
        <v>41453</v>
      </c>
      <c r="E68" s="188">
        <f>SUM('не брать'!I922+'не брать'!I702+'не брать'!I391)</f>
        <v>9893</v>
      </c>
      <c r="F68" s="290">
        <f t="shared" si="0"/>
        <v>23.865582708127274</v>
      </c>
      <c r="G68" s="291">
        <f t="shared" si="1"/>
        <v>-31560</v>
      </c>
    </row>
    <row r="69" spans="1:7" ht="94.5" hidden="1">
      <c r="A69" s="165" t="s">
        <v>844</v>
      </c>
      <c r="B69" s="166" t="s">
        <v>139</v>
      </c>
      <c r="C69" s="166"/>
      <c r="D69" s="189">
        <f>SUM(D70)</f>
        <v>0</v>
      </c>
      <c r="E69" s="189">
        <f>SUM(E70)</f>
        <v>0</v>
      </c>
      <c r="F69" s="290" t="e">
        <f t="shared" si="0"/>
        <v>#DIV/0!</v>
      </c>
      <c r="G69" s="291">
        <f t="shared" si="1"/>
        <v>0</v>
      </c>
    </row>
    <row r="70" spans="1:7" ht="31.5" hidden="1">
      <c r="A70" s="165" t="s">
        <v>151</v>
      </c>
      <c r="B70" s="166" t="s">
        <v>139</v>
      </c>
      <c r="C70" s="166" t="s">
        <v>187</v>
      </c>
      <c r="D70" s="189"/>
      <c r="E70" s="189"/>
      <c r="F70" s="290" t="e">
        <f t="shared" si="0"/>
        <v>#DIV/0!</v>
      </c>
      <c r="G70" s="291">
        <f t="shared" si="1"/>
        <v>0</v>
      </c>
    </row>
    <row r="71" spans="1:7" ht="126" hidden="1">
      <c r="A71" s="74" t="s">
        <v>845</v>
      </c>
      <c r="B71" s="71" t="s">
        <v>138</v>
      </c>
      <c r="C71" s="71"/>
      <c r="D71" s="188">
        <f>SUM(D72)</f>
        <v>0</v>
      </c>
      <c r="E71" s="188">
        <f>SUM(E72)</f>
        <v>0</v>
      </c>
      <c r="F71" s="290" t="e">
        <f t="shared" si="0"/>
        <v>#DIV/0!</v>
      </c>
      <c r="G71" s="291">
        <f t="shared" si="1"/>
        <v>0</v>
      </c>
    </row>
    <row r="72" spans="1:7" ht="31.5" hidden="1">
      <c r="A72" s="74" t="s">
        <v>151</v>
      </c>
      <c r="B72" s="71" t="s">
        <v>138</v>
      </c>
      <c r="C72" s="71" t="s">
        <v>187</v>
      </c>
      <c r="D72" s="188"/>
      <c r="E72" s="188"/>
      <c r="F72" s="290" t="e">
        <f t="shared" si="0"/>
        <v>#DIV/0!</v>
      </c>
      <c r="G72" s="291">
        <f t="shared" si="1"/>
        <v>0</v>
      </c>
    </row>
    <row r="73" spans="1:7" ht="94.5" hidden="1">
      <c r="A73" s="165" t="s">
        <v>846</v>
      </c>
      <c r="B73" s="166" t="s">
        <v>141</v>
      </c>
      <c r="C73" s="166"/>
      <c r="D73" s="189">
        <f>SUM(D74)</f>
        <v>0</v>
      </c>
      <c r="E73" s="189">
        <f>SUM(E74)</f>
        <v>0</v>
      </c>
      <c r="F73" s="290" t="e">
        <f t="shared" si="0"/>
        <v>#DIV/0!</v>
      </c>
      <c r="G73" s="291">
        <f t="shared" si="1"/>
        <v>0</v>
      </c>
    </row>
    <row r="74" spans="1:7" ht="31.5" hidden="1">
      <c r="A74" s="165" t="s">
        <v>151</v>
      </c>
      <c r="B74" s="166" t="s">
        <v>141</v>
      </c>
      <c r="C74" s="166" t="s">
        <v>187</v>
      </c>
      <c r="D74" s="189"/>
      <c r="E74" s="189"/>
      <c r="F74" s="290" t="e">
        <f t="shared" si="0"/>
        <v>#DIV/0!</v>
      </c>
      <c r="G74" s="291">
        <f t="shared" si="1"/>
        <v>0</v>
      </c>
    </row>
    <row r="75" spans="1:7" ht="78.75" hidden="1">
      <c r="A75" s="165" t="s">
        <v>847</v>
      </c>
      <c r="B75" s="166" t="s">
        <v>179</v>
      </c>
      <c r="C75" s="166"/>
      <c r="D75" s="189">
        <f>SUM(D76)</f>
        <v>0</v>
      </c>
      <c r="E75" s="189">
        <f>SUM(E76)</f>
        <v>0</v>
      </c>
      <c r="F75" s="290" t="e">
        <f t="shared" si="0"/>
        <v>#DIV/0!</v>
      </c>
      <c r="G75" s="291">
        <f t="shared" si="1"/>
        <v>0</v>
      </c>
    </row>
    <row r="76" spans="1:7" ht="31.5" hidden="1">
      <c r="A76" s="165" t="s">
        <v>151</v>
      </c>
      <c r="B76" s="166" t="s">
        <v>179</v>
      </c>
      <c r="C76" s="166" t="s">
        <v>187</v>
      </c>
      <c r="D76" s="189"/>
      <c r="E76" s="189"/>
      <c r="F76" s="290" t="e">
        <f t="shared" ref="F76:F139" si="2">SUM(E76/D76*100)</f>
        <v>#DIV/0!</v>
      </c>
      <c r="G76" s="291">
        <f t="shared" ref="G76:G139" si="3">SUM(E76-D76)</f>
        <v>0</v>
      </c>
    </row>
    <row r="77" spans="1:7" ht="78.75" hidden="1">
      <c r="A77" s="74" t="s">
        <v>722</v>
      </c>
      <c r="B77" s="71" t="s">
        <v>554</v>
      </c>
      <c r="C77" s="71"/>
      <c r="D77" s="188">
        <f>SUM(D78+D79)</f>
        <v>0</v>
      </c>
      <c r="E77" s="188">
        <f>SUM(E78+E79)</f>
        <v>0</v>
      </c>
      <c r="F77" s="290" t="e">
        <f t="shared" si="2"/>
        <v>#DIV/0!</v>
      </c>
      <c r="G77" s="291">
        <f t="shared" si="3"/>
        <v>0</v>
      </c>
    </row>
    <row r="78" spans="1:7" hidden="1">
      <c r="A78" s="23" t="s">
        <v>135</v>
      </c>
      <c r="B78" s="71" t="s">
        <v>577</v>
      </c>
      <c r="C78" s="71" t="s">
        <v>438</v>
      </c>
      <c r="D78" s="188">
        <f>SUM('не брать'!H411)</f>
        <v>0</v>
      </c>
      <c r="E78" s="188">
        <f>SUM('не брать'!I411)</f>
        <v>0</v>
      </c>
      <c r="F78" s="290" t="e">
        <f t="shared" si="2"/>
        <v>#DIV/0!</v>
      </c>
      <c r="G78" s="291">
        <f t="shared" si="3"/>
        <v>0</v>
      </c>
    </row>
    <row r="79" spans="1:7" ht="31.5" hidden="1">
      <c r="A79" s="74" t="s">
        <v>151</v>
      </c>
      <c r="B79" s="71" t="s">
        <v>554</v>
      </c>
      <c r="C79" s="71" t="s">
        <v>187</v>
      </c>
      <c r="D79" s="188">
        <f>SUM('не брать'!H929)</f>
        <v>0</v>
      </c>
      <c r="E79" s="188">
        <f>SUM('не брать'!I929)</f>
        <v>0</v>
      </c>
      <c r="F79" s="290" t="e">
        <f t="shared" si="2"/>
        <v>#DIV/0!</v>
      </c>
      <c r="G79" s="291">
        <f t="shared" si="3"/>
        <v>0</v>
      </c>
    </row>
    <row r="80" spans="1:7" ht="31.5" hidden="1">
      <c r="A80" s="23" t="s">
        <v>613</v>
      </c>
      <c r="B80" s="41" t="s">
        <v>614</v>
      </c>
      <c r="C80" s="41"/>
      <c r="D80" s="188">
        <f>SUM(D81)</f>
        <v>0</v>
      </c>
      <c r="E80" s="188">
        <f>SUM(E81)</f>
        <v>0</v>
      </c>
      <c r="F80" s="290" t="e">
        <f t="shared" si="2"/>
        <v>#DIV/0!</v>
      </c>
      <c r="G80" s="291">
        <f t="shared" si="3"/>
        <v>0</v>
      </c>
    </row>
    <row r="81" spans="1:7" hidden="1">
      <c r="A81" s="23" t="s">
        <v>135</v>
      </c>
      <c r="B81" s="41" t="s">
        <v>614</v>
      </c>
      <c r="C81" s="41" t="s">
        <v>438</v>
      </c>
      <c r="D81" s="188">
        <f>SUM(ПРИЛ.2!F455)</f>
        <v>0</v>
      </c>
      <c r="E81" s="188">
        <f>SUM(ПРИЛ.2!G455)</f>
        <v>0</v>
      </c>
      <c r="F81" s="290" t="e">
        <f t="shared" si="2"/>
        <v>#DIV/0!</v>
      </c>
      <c r="G81" s="291">
        <f t="shared" si="3"/>
        <v>0</v>
      </c>
    </row>
    <row r="82" spans="1:7" ht="94.5" hidden="1">
      <c r="A82" s="75" t="s">
        <v>723</v>
      </c>
      <c r="B82" s="71" t="s">
        <v>95</v>
      </c>
      <c r="C82" s="71"/>
      <c r="D82" s="188">
        <f>SUM(D83+D84)</f>
        <v>0</v>
      </c>
      <c r="E82" s="188">
        <f>SUM(E83+E84)</f>
        <v>0</v>
      </c>
      <c r="F82" s="290" t="e">
        <f t="shared" si="2"/>
        <v>#DIV/0!</v>
      </c>
      <c r="G82" s="291">
        <f t="shared" si="3"/>
        <v>0</v>
      </c>
    </row>
    <row r="83" spans="1:7" hidden="1">
      <c r="A83" s="75" t="s">
        <v>135</v>
      </c>
      <c r="B83" s="71" t="s">
        <v>95</v>
      </c>
      <c r="C83" s="71" t="s">
        <v>438</v>
      </c>
      <c r="D83" s="188"/>
      <c r="E83" s="188"/>
      <c r="F83" s="290" t="e">
        <f t="shared" si="2"/>
        <v>#DIV/0!</v>
      </c>
      <c r="G83" s="291">
        <f t="shared" si="3"/>
        <v>0</v>
      </c>
    </row>
    <row r="84" spans="1:7" ht="31.5" hidden="1">
      <c r="A84" s="74" t="s">
        <v>151</v>
      </c>
      <c r="B84" s="71" t="s">
        <v>95</v>
      </c>
      <c r="C84" s="71" t="s">
        <v>187</v>
      </c>
      <c r="D84" s="188"/>
      <c r="E84" s="188"/>
      <c r="F84" s="290" t="e">
        <f t="shared" si="2"/>
        <v>#DIV/0!</v>
      </c>
      <c r="G84" s="291">
        <f t="shared" si="3"/>
        <v>0</v>
      </c>
    </row>
    <row r="85" spans="1:7" ht="110.25" hidden="1">
      <c r="A85" s="74" t="s">
        <v>813</v>
      </c>
      <c r="B85" s="71" t="s">
        <v>454</v>
      </c>
      <c r="C85" s="71"/>
      <c r="D85" s="188">
        <f>SUM(D86)</f>
        <v>0</v>
      </c>
      <c r="E85" s="188">
        <f>SUM(E86)</f>
        <v>0</v>
      </c>
      <c r="F85" s="290" t="e">
        <f t="shared" si="2"/>
        <v>#DIV/0!</v>
      </c>
      <c r="G85" s="291">
        <f t="shared" si="3"/>
        <v>0</v>
      </c>
    </row>
    <row r="86" spans="1:7" ht="31.5" hidden="1">
      <c r="A86" s="74" t="s">
        <v>151</v>
      </c>
      <c r="B86" s="71" t="s">
        <v>454</v>
      </c>
      <c r="C86" s="71" t="s">
        <v>187</v>
      </c>
      <c r="D86" s="188">
        <f>SUM('не брать'!H933)</f>
        <v>0</v>
      </c>
      <c r="E86" s="188">
        <f>SUM('не брать'!I933)</f>
        <v>0</v>
      </c>
      <c r="F86" s="290" t="e">
        <f t="shared" si="2"/>
        <v>#DIV/0!</v>
      </c>
      <c r="G86" s="291">
        <f t="shared" si="3"/>
        <v>0</v>
      </c>
    </row>
    <row r="87" spans="1:7" ht="94.5" hidden="1">
      <c r="A87" s="24" t="s">
        <v>814</v>
      </c>
      <c r="B87" s="71" t="s">
        <v>465</v>
      </c>
      <c r="C87" s="71"/>
      <c r="D87" s="188">
        <f>SUM(D88)</f>
        <v>0</v>
      </c>
      <c r="E87" s="188">
        <f>SUM(E88)</f>
        <v>0</v>
      </c>
      <c r="F87" s="290" t="e">
        <f t="shared" si="2"/>
        <v>#DIV/0!</v>
      </c>
      <c r="G87" s="291">
        <f t="shared" si="3"/>
        <v>0</v>
      </c>
    </row>
    <row r="88" spans="1:7" ht="31.5" hidden="1">
      <c r="A88" s="24" t="s">
        <v>151</v>
      </c>
      <c r="B88" s="71" t="s">
        <v>465</v>
      </c>
      <c r="C88" s="71" t="s">
        <v>187</v>
      </c>
      <c r="D88" s="188">
        <f>SUM('не брать'!H935)</f>
        <v>0</v>
      </c>
      <c r="E88" s="188">
        <f>SUM('не брать'!I935)</f>
        <v>0</v>
      </c>
      <c r="F88" s="290" t="e">
        <f t="shared" si="2"/>
        <v>#DIV/0!</v>
      </c>
      <c r="G88" s="291">
        <f t="shared" si="3"/>
        <v>0</v>
      </c>
    </row>
    <row r="89" spans="1:7" ht="66" hidden="1">
      <c r="A89" s="171" t="s">
        <v>625</v>
      </c>
      <c r="B89" s="175" t="s">
        <v>481</v>
      </c>
      <c r="C89" s="175"/>
      <c r="D89" s="189">
        <f>SUM(D90+D91+D92)</f>
        <v>0</v>
      </c>
      <c r="E89" s="189">
        <f>SUM(E90+E91+E92)</f>
        <v>0</v>
      </c>
      <c r="F89" s="290" t="e">
        <f t="shared" si="2"/>
        <v>#DIV/0!</v>
      </c>
      <c r="G89" s="291">
        <f t="shared" si="3"/>
        <v>0</v>
      </c>
    </row>
    <row r="90" spans="1:7" ht="47.25" hidden="1">
      <c r="A90" s="167" t="s">
        <v>436</v>
      </c>
      <c r="B90" s="175" t="s">
        <v>481</v>
      </c>
      <c r="C90" s="175" t="s">
        <v>343</v>
      </c>
      <c r="D90" s="189">
        <f>SUM('не брать'!H437)</f>
        <v>0</v>
      </c>
      <c r="E90" s="189">
        <f>SUM('не брать'!I437)</f>
        <v>0</v>
      </c>
      <c r="F90" s="290" t="e">
        <f t="shared" si="2"/>
        <v>#DIV/0!</v>
      </c>
      <c r="G90" s="291">
        <f t="shared" si="3"/>
        <v>0</v>
      </c>
    </row>
    <row r="91" spans="1:7" hidden="1">
      <c r="A91" s="167" t="s">
        <v>441</v>
      </c>
      <c r="B91" s="175" t="s">
        <v>481</v>
      </c>
      <c r="C91" s="175" t="s">
        <v>438</v>
      </c>
      <c r="D91" s="189"/>
      <c r="E91" s="189"/>
      <c r="F91" s="290" t="e">
        <f t="shared" si="2"/>
        <v>#DIV/0!</v>
      </c>
      <c r="G91" s="291">
        <f t="shared" si="3"/>
        <v>0</v>
      </c>
    </row>
    <row r="92" spans="1:7" ht="31.5" hidden="1">
      <c r="A92" s="24" t="s">
        <v>151</v>
      </c>
      <c r="B92" s="13" t="s">
        <v>481</v>
      </c>
      <c r="C92" s="13" t="s">
        <v>187</v>
      </c>
      <c r="D92" s="188">
        <f>SUM('не брать'!H967)</f>
        <v>0</v>
      </c>
      <c r="E92" s="188">
        <f>SUM('не брать'!I967)</f>
        <v>0</v>
      </c>
      <c r="F92" s="290" t="e">
        <f t="shared" si="2"/>
        <v>#DIV/0!</v>
      </c>
      <c r="G92" s="291">
        <f t="shared" si="3"/>
        <v>0</v>
      </c>
    </row>
    <row r="93" spans="1:7" ht="110.25" hidden="1">
      <c r="A93" s="23" t="s">
        <v>818</v>
      </c>
      <c r="B93" s="13" t="s">
        <v>569</v>
      </c>
      <c r="C93" s="13"/>
      <c r="D93" s="188">
        <f>SUM(D94)</f>
        <v>0</v>
      </c>
      <c r="E93" s="188">
        <f>SUM(E94)</f>
        <v>0</v>
      </c>
      <c r="F93" s="290" t="e">
        <f t="shared" si="2"/>
        <v>#DIV/0!</v>
      </c>
      <c r="G93" s="291">
        <f t="shared" si="3"/>
        <v>0</v>
      </c>
    </row>
    <row r="94" spans="1:7" ht="31.5" hidden="1">
      <c r="A94" s="24" t="s">
        <v>151</v>
      </c>
      <c r="B94" s="13" t="s">
        <v>569</v>
      </c>
      <c r="C94" s="13" t="s">
        <v>187</v>
      </c>
      <c r="D94" s="188">
        <f>SUM('не брать'!H969)</f>
        <v>0</v>
      </c>
      <c r="E94" s="188">
        <f>SUM('не брать'!I969)</f>
        <v>0</v>
      </c>
      <c r="F94" s="290" t="e">
        <f t="shared" si="2"/>
        <v>#DIV/0!</v>
      </c>
      <c r="G94" s="291">
        <f t="shared" si="3"/>
        <v>0</v>
      </c>
    </row>
    <row r="95" spans="1:7" ht="126" hidden="1">
      <c r="A95" s="23" t="s">
        <v>838</v>
      </c>
      <c r="B95" s="13" t="s">
        <v>571</v>
      </c>
      <c r="C95" s="13"/>
      <c r="D95" s="188">
        <f>SUM(D96)</f>
        <v>0</v>
      </c>
      <c r="E95" s="188">
        <f>SUM(E96)</f>
        <v>0</v>
      </c>
      <c r="F95" s="290" t="e">
        <f t="shared" si="2"/>
        <v>#DIV/0!</v>
      </c>
      <c r="G95" s="291">
        <f t="shared" si="3"/>
        <v>0</v>
      </c>
    </row>
    <row r="96" spans="1:7" ht="31.5" hidden="1">
      <c r="A96" s="24" t="s">
        <v>151</v>
      </c>
      <c r="B96" s="13" t="s">
        <v>571</v>
      </c>
      <c r="C96" s="13" t="s">
        <v>187</v>
      </c>
      <c r="D96" s="188">
        <f>SUM('не брать'!H971)</f>
        <v>0</v>
      </c>
      <c r="E96" s="188">
        <f>SUM('не брать'!I971)</f>
        <v>0</v>
      </c>
      <c r="F96" s="290" t="e">
        <f t="shared" si="2"/>
        <v>#DIV/0!</v>
      </c>
      <c r="G96" s="291">
        <f t="shared" si="3"/>
        <v>0</v>
      </c>
    </row>
    <row r="97" spans="1:7" ht="110.25" hidden="1">
      <c r="A97" s="24" t="s">
        <v>815</v>
      </c>
      <c r="B97" s="83" t="s">
        <v>466</v>
      </c>
      <c r="C97" s="83"/>
      <c r="D97" s="185">
        <f>SUM(D98)</f>
        <v>0</v>
      </c>
      <c r="E97" s="185">
        <f>SUM(E98)</f>
        <v>0</v>
      </c>
      <c r="F97" s="290" t="e">
        <f t="shared" si="2"/>
        <v>#DIV/0!</v>
      </c>
      <c r="G97" s="291">
        <f t="shared" si="3"/>
        <v>0</v>
      </c>
    </row>
    <row r="98" spans="1:7" ht="31.5" hidden="1">
      <c r="A98" s="24" t="s">
        <v>151</v>
      </c>
      <c r="B98" s="83" t="s">
        <v>466</v>
      </c>
      <c r="C98" s="83" t="s">
        <v>187</v>
      </c>
      <c r="D98" s="185">
        <f>SUM('не брать'!H939)</f>
        <v>0</v>
      </c>
      <c r="E98" s="185">
        <f>SUM('не брать'!I939)</f>
        <v>0</v>
      </c>
      <c r="F98" s="290" t="e">
        <f t="shared" si="2"/>
        <v>#DIV/0!</v>
      </c>
      <c r="G98" s="291">
        <f t="shared" si="3"/>
        <v>0</v>
      </c>
    </row>
    <row r="99" spans="1:7" ht="157.5" hidden="1">
      <c r="A99" s="24" t="s">
        <v>816</v>
      </c>
      <c r="B99" s="83" t="s">
        <v>467</v>
      </c>
      <c r="C99" s="83"/>
      <c r="D99" s="185">
        <f>SUM(D100)</f>
        <v>0</v>
      </c>
      <c r="E99" s="185">
        <f>SUM(E100)</f>
        <v>0</v>
      </c>
      <c r="F99" s="290" t="e">
        <f t="shared" si="2"/>
        <v>#DIV/0!</v>
      </c>
      <c r="G99" s="291">
        <f t="shared" si="3"/>
        <v>0</v>
      </c>
    </row>
    <row r="100" spans="1:7" ht="31.5" hidden="1">
      <c r="A100" s="24" t="s">
        <v>151</v>
      </c>
      <c r="B100" s="83" t="s">
        <v>467</v>
      </c>
      <c r="C100" s="83" t="s">
        <v>187</v>
      </c>
      <c r="D100" s="185">
        <f>SUM('не брать'!H941)</f>
        <v>0</v>
      </c>
      <c r="E100" s="185">
        <f>SUM('не брать'!I941)</f>
        <v>0</v>
      </c>
      <c r="F100" s="290" t="e">
        <f t="shared" si="2"/>
        <v>#DIV/0!</v>
      </c>
      <c r="G100" s="291">
        <f t="shared" si="3"/>
        <v>0</v>
      </c>
    </row>
    <row r="101" spans="1:7" ht="94.5" hidden="1">
      <c r="A101" s="171" t="s">
        <v>848</v>
      </c>
      <c r="B101" s="172" t="s">
        <v>494</v>
      </c>
      <c r="C101" s="172"/>
      <c r="D101" s="189">
        <f>SUM(D102)</f>
        <v>0</v>
      </c>
      <c r="E101" s="189">
        <f>SUM(E102)</f>
        <v>0</v>
      </c>
      <c r="F101" s="290" t="e">
        <f t="shared" si="2"/>
        <v>#DIV/0!</v>
      </c>
      <c r="G101" s="291">
        <f t="shared" si="3"/>
        <v>0</v>
      </c>
    </row>
    <row r="102" spans="1:7" ht="31.5" hidden="1">
      <c r="A102" s="171" t="s">
        <v>151</v>
      </c>
      <c r="B102" s="172" t="s">
        <v>494</v>
      </c>
      <c r="C102" s="172" t="s">
        <v>187</v>
      </c>
      <c r="D102" s="189"/>
      <c r="E102" s="189"/>
      <c r="F102" s="290" t="e">
        <f t="shared" si="2"/>
        <v>#DIV/0!</v>
      </c>
      <c r="G102" s="291">
        <f t="shared" si="3"/>
        <v>0</v>
      </c>
    </row>
    <row r="103" spans="1:7" ht="47.25">
      <c r="A103" s="24" t="s">
        <v>984</v>
      </c>
      <c r="B103" s="83" t="s">
        <v>643</v>
      </c>
      <c r="C103" s="13"/>
      <c r="D103" s="190">
        <f>SUM(D104)</f>
        <v>242</v>
      </c>
      <c r="E103" s="190">
        <f>SUM(E104)</f>
        <v>58.3</v>
      </c>
      <c r="F103" s="290">
        <f t="shared" si="2"/>
        <v>24.09090909090909</v>
      </c>
      <c r="G103" s="291">
        <f t="shared" si="3"/>
        <v>-183.7</v>
      </c>
    </row>
    <row r="104" spans="1:7" ht="31.5">
      <c r="A104" s="24" t="s">
        <v>151</v>
      </c>
      <c r="B104" s="83" t="s">
        <v>643</v>
      </c>
      <c r="C104" s="13" t="s">
        <v>187</v>
      </c>
      <c r="D104" s="190">
        <f>SUM('не брать'!H945+'не брать'!H401)</f>
        <v>242</v>
      </c>
      <c r="E104" s="190">
        <f>SUM('не брать'!I945+'не брать'!I401)</f>
        <v>58.3</v>
      </c>
      <c r="F104" s="290">
        <f t="shared" si="2"/>
        <v>24.09090909090909</v>
      </c>
      <c r="G104" s="291">
        <f t="shared" si="3"/>
        <v>-183.7</v>
      </c>
    </row>
    <row r="105" spans="1:7" ht="31.5">
      <c r="A105" s="24" t="s">
        <v>615</v>
      </c>
      <c r="B105" s="83" t="s">
        <v>644</v>
      </c>
      <c r="C105" s="13"/>
      <c r="D105" s="190">
        <f>SUM(D106)</f>
        <v>78</v>
      </c>
      <c r="E105" s="190">
        <f>SUM(E106)</f>
        <v>18.899999999999999</v>
      </c>
      <c r="F105" s="290">
        <f t="shared" si="2"/>
        <v>24.230769230769226</v>
      </c>
      <c r="G105" s="291">
        <f t="shared" si="3"/>
        <v>-59.1</v>
      </c>
    </row>
    <row r="106" spans="1:7" ht="31.5">
      <c r="A106" s="24" t="s">
        <v>151</v>
      </c>
      <c r="B106" s="83" t="s">
        <v>644</v>
      </c>
      <c r="C106" s="13" t="s">
        <v>187</v>
      </c>
      <c r="D106" s="190">
        <f>SUM('не брать'!H947+'не брать'!H403)</f>
        <v>78</v>
      </c>
      <c r="E106" s="190">
        <f>SUM('не брать'!I947+'не брать'!I403)</f>
        <v>18.899999999999999</v>
      </c>
      <c r="F106" s="290">
        <f t="shared" si="2"/>
        <v>24.230769230769226</v>
      </c>
      <c r="G106" s="291">
        <f t="shared" si="3"/>
        <v>-59.1</v>
      </c>
    </row>
    <row r="107" spans="1:7" ht="47.25">
      <c r="A107" s="24" t="s">
        <v>477</v>
      </c>
      <c r="B107" s="83" t="s">
        <v>476</v>
      </c>
      <c r="C107" s="83"/>
      <c r="D107" s="190">
        <f>SUM(D108)</f>
        <v>4629.3</v>
      </c>
      <c r="E107" s="190">
        <f>SUM(E108)</f>
        <v>1242.7</v>
      </c>
      <c r="F107" s="290">
        <f t="shared" si="2"/>
        <v>26.844231309269219</v>
      </c>
      <c r="G107" s="291">
        <f t="shared" si="3"/>
        <v>-3386.6000000000004</v>
      </c>
    </row>
    <row r="108" spans="1:7" ht="31.5">
      <c r="A108" s="24" t="s">
        <v>151</v>
      </c>
      <c r="B108" s="83" t="s">
        <v>476</v>
      </c>
      <c r="C108" s="83" t="s">
        <v>187</v>
      </c>
      <c r="D108" s="190">
        <f>SUM('не брать'!H949+'не брать'!H405)</f>
        <v>4629.3</v>
      </c>
      <c r="E108" s="190">
        <f>SUM('не брать'!I949+'не брать'!I405)</f>
        <v>1242.7</v>
      </c>
      <c r="F108" s="290">
        <f t="shared" si="2"/>
        <v>26.844231309269219</v>
      </c>
      <c r="G108" s="291">
        <f t="shared" si="3"/>
        <v>-3386.6000000000004</v>
      </c>
    </row>
    <row r="109" spans="1:7">
      <c r="A109" s="74" t="s">
        <v>1014</v>
      </c>
      <c r="B109" s="71" t="s">
        <v>628</v>
      </c>
      <c r="C109" s="71"/>
      <c r="D109" s="188">
        <f>SUM(D110+D111)</f>
        <v>54.8</v>
      </c>
      <c r="E109" s="188">
        <f>SUM(E110+E111)</f>
        <v>0</v>
      </c>
      <c r="F109" s="290">
        <f t="shared" si="2"/>
        <v>0</v>
      </c>
      <c r="G109" s="291">
        <f t="shared" si="3"/>
        <v>-54.8</v>
      </c>
    </row>
    <row r="110" spans="1:7">
      <c r="A110" s="23" t="s">
        <v>441</v>
      </c>
      <c r="B110" s="71" t="s">
        <v>628</v>
      </c>
      <c r="C110" s="71" t="s">
        <v>438</v>
      </c>
      <c r="D110" s="188">
        <f>SUM('не брать'!H458)</f>
        <v>54.8</v>
      </c>
      <c r="E110" s="188">
        <f>SUM('не брать'!I458)</f>
        <v>0</v>
      </c>
      <c r="F110" s="290">
        <f t="shared" si="2"/>
        <v>0</v>
      </c>
      <c r="G110" s="291">
        <f t="shared" si="3"/>
        <v>-54.8</v>
      </c>
    </row>
    <row r="111" spans="1:7" ht="31.5" hidden="1">
      <c r="A111" s="74" t="s">
        <v>151</v>
      </c>
      <c r="B111" s="71" t="s">
        <v>628</v>
      </c>
      <c r="C111" s="71" t="s">
        <v>187</v>
      </c>
      <c r="D111" s="188">
        <f>SUM('не брать'!H977)</f>
        <v>0</v>
      </c>
      <c r="E111" s="188">
        <f>SUM('не брать'!I977)</f>
        <v>0</v>
      </c>
      <c r="F111" s="290" t="e">
        <f t="shared" si="2"/>
        <v>#DIV/0!</v>
      </c>
      <c r="G111" s="291">
        <f t="shared" si="3"/>
        <v>0</v>
      </c>
    </row>
    <row r="112" spans="1:7">
      <c r="A112" s="73" t="s">
        <v>142</v>
      </c>
      <c r="B112" s="70" t="s">
        <v>143</v>
      </c>
      <c r="C112" s="71"/>
      <c r="D112" s="187">
        <f>SUM(D113+D127+D129+D131+D125+D135+D133+D121+D123+D115+D118)</f>
        <v>20098.099999999999</v>
      </c>
      <c r="E112" s="187">
        <f>SUM(E113+E127+E129+E131+E125+E135+E133+E121+E123+E115+E118)</f>
        <v>2928.9</v>
      </c>
      <c r="F112" s="290">
        <f t="shared" si="2"/>
        <v>14.57301934013663</v>
      </c>
      <c r="G112" s="291">
        <f t="shared" si="3"/>
        <v>-17169.199999999997</v>
      </c>
    </row>
    <row r="113" spans="1:7">
      <c r="A113" s="74" t="s">
        <v>979</v>
      </c>
      <c r="B113" s="71" t="s">
        <v>144</v>
      </c>
      <c r="C113" s="71"/>
      <c r="D113" s="188">
        <f>SUM(D114)</f>
        <v>18849.099999999999</v>
      </c>
      <c r="E113" s="188">
        <f>SUM(E114)</f>
        <v>2657.1</v>
      </c>
      <c r="F113" s="290">
        <f t="shared" si="2"/>
        <v>14.096694271875052</v>
      </c>
      <c r="G113" s="291">
        <f t="shared" si="3"/>
        <v>-16191.999999999998</v>
      </c>
    </row>
    <row r="114" spans="1:7" ht="31.5">
      <c r="A114" s="74" t="s">
        <v>151</v>
      </c>
      <c r="B114" s="71" t="s">
        <v>144</v>
      </c>
      <c r="C114" s="71" t="s">
        <v>187</v>
      </c>
      <c r="D114" s="188">
        <f>SUM('не брать'!H1000+'не брать'!H707+'не брать'!H418)</f>
        <v>18849.099999999999</v>
      </c>
      <c r="E114" s="188">
        <f>SUM('не брать'!I1000+'не брать'!I707+'не брать'!I418)</f>
        <v>2657.1</v>
      </c>
      <c r="F114" s="290">
        <f t="shared" si="2"/>
        <v>14.096694271875052</v>
      </c>
      <c r="G114" s="291">
        <f t="shared" si="3"/>
        <v>-16191.999999999998</v>
      </c>
    </row>
    <row r="115" spans="1:7" ht="94.5" hidden="1">
      <c r="A115" s="24" t="s">
        <v>724</v>
      </c>
      <c r="B115" s="83" t="s">
        <v>578</v>
      </c>
      <c r="C115" s="83"/>
      <c r="D115" s="188">
        <f>SUM(D116+D117)</f>
        <v>0</v>
      </c>
      <c r="E115" s="188">
        <f>SUM(E116+E117)</f>
        <v>0</v>
      </c>
      <c r="F115" s="290" t="e">
        <f t="shared" si="2"/>
        <v>#DIV/0!</v>
      </c>
      <c r="G115" s="291">
        <f t="shared" si="3"/>
        <v>0</v>
      </c>
    </row>
    <row r="116" spans="1:7" hidden="1">
      <c r="A116" s="23" t="s">
        <v>441</v>
      </c>
      <c r="B116" s="83" t="s">
        <v>578</v>
      </c>
      <c r="C116" s="83" t="s">
        <v>438</v>
      </c>
      <c r="D116" s="188">
        <f>SUM('не брать'!H424)</f>
        <v>0</v>
      </c>
      <c r="E116" s="188">
        <f>SUM('не брать'!I424)</f>
        <v>0</v>
      </c>
      <c r="F116" s="290" t="e">
        <f t="shared" si="2"/>
        <v>#DIV/0!</v>
      </c>
      <c r="G116" s="291">
        <f t="shared" si="3"/>
        <v>0</v>
      </c>
    </row>
    <row r="117" spans="1:7" ht="31.5" hidden="1">
      <c r="A117" s="74" t="s">
        <v>151</v>
      </c>
      <c r="B117" s="83" t="s">
        <v>578</v>
      </c>
      <c r="C117" s="83" t="s">
        <v>187</v>
      </c>
      <c r="D117" s="188">
        <f>SUM('не брать'!H1004)</f>
        <v>0</v>
      </c>
      <c r="E117" s="188">
        <f>SUM('не брать'!I1004)</f>
        <v>0</v>
      </c>
      <c r="F117" s="290" t="e">
        <f t="shared" si="2"/>
        <v>#DIV/0!</v>
      </c>
      <c r="G117" s="291">
        <f t="shared" si="3"/>
        <v>0</v>
      </c>
    </row>
    <row r="118" spans="1:7" ht="31.5" hidden="1">
      <c r="A118" s="23" t="s">
        <v>593</v>
      </c>
      <c r="B118" s="83" t="s">
        <v>595</v>
      </c>
      <c r="C118" s="83"/>
      <c r="D118" s="188">
        <f>SUM(D119+D120)</f>
        <v>0</v>
      </c>
      <c r="E118" s="188">
        <f>SUM(E119+E120)</f>
        <v>0</v>
      </c>
      <c r="F118" s="290" t="e">
        <f t="shared" si="2"/>
        <v>#DIV/0!</v>
      </c>
      <c r="G118" s="291">
        <f t="shared" si="3"/>
        <v>0</v>
      </c>
    </row>
    <row r="119" spans="1:7" hidden="1">
      <c r="A119" s="23" t="s">
        <v>135</v>
      </c>
      <c r="B119" s="83" t="s">
        <v>595</v>
      </c>
      <c r="C119" s="83" t="s">
        <v>438</v>
      </c>
      <c r="D119" s="188">
        <f>SUM('не брать'!H426)</f>
        <v>0</v>
      </c>
      <c r="E119" s="188">
        <f>SUM('не брать'!I426)</f>
        <v>0</v>
      </c>
      <c r="F119" s="290" t="e">
        <f t="shared" si="2"/>
        <v>#DIV/0!</v>
      </c>
      <c r="G119" s="291">
        <f t="shared" si="3"/>
        <v>0</v>
      </c>
    </row>
    <row r="120" spans="1:7" ht="31.5" hidden="1">
      <c r="A120" s="74" t="s">
        <v>151</v>
      </c>
      <c r="B120" s="83" t="s">
        <v>595</v>
      </c>
      <c r="C120" s="83" t="s">
        <v>187</v>
      </c>
      <c r="D120" s="188">
        <f>SUM('не брать'!H1006)</f>
        <v>0</v>
      </c>
      <c r="E120" s="188">
        <f>SUM('не брать'!I1006)</f>
        <v>0</v>
      </c>
      <c r="F120" s="290" t="e">
        <f t="shared" si="2"/>
        <v>#DIV/0!</v>
      </c>
      <c r="G120" s="291">
        <f t="shared" si="3"/>
        <v>0</v>
      </c>
    </row>
    <row r="121" spans="1:7" ht="110.25" hidden="1">
      <c r="A121" s="23" t="s">
        <v>822</v>
      </c>
      <c r="B121" s="83" t="s">
        <v>570</v>
      </c>
      <c r="C121" s="83"/>
      <c r="D121" s="188">
        <f>SUM(D122)</f>
        <v>0</v>
      </c>
      <c r="E121" s="188">
        <f>SUM(E122)</f>
        <v>0</v>
      </c>
      <c r="F121" s="290" t="e">
        <f t="shared" si="2"/>
        <v>#DIV/0!</v>
      </c>
      <c r="G121" s="291">
        <f t="shared" si="3"/>
        <v>0</v>
      </c>
    </row>
    <row r="122" spans="1:7" ht="31.5" hidden="1">
      <c r="A122" s="24" t="s">
        <v>151</v>
      </c>
      <c r="B122" s="83" t="s">
        <v>570</v>
      </c>
      <c r="C122" s="83" t="s">
        <v>187</v>
      </c>
      <c r="D122" s="188">
        <f>SUM('не брать'!H1026)</f>
        <v>0</v>
      </c>
      <c r="E122" s="188">
        <f>SUM('не брать'!I1026)</f>
        <v>0</v>
      </c>
      <c r="F122" s="290" t="e">
        <f t="shared" si="2"/>
        <v>#DIV/0!</v>
      </c>
      <c r="G122" s="291">
        <f t="shared" si="3"/>
        <v>0</v>
      </c>
    </row>
    <row r="123" spans="1:7" ht="47.25" hidden="1">
      <c r="A123" s="24" t="s">
        <v>572</v>
      </c>
      <c r="B123" s="83" t="s">
        <v>573</v>
      </c>
      <c r="C123" s="83"/>
      <c r="D123" s="188">
        <f>SUM(D124)</f>
        <v>0</v>
      </c>
      <c r="E123" s="188">
        <f>SUM(E124)</f>
        <v>0</v>
      </c>
      <c r="F123" s="290" t="e">
        <f t="shared" si="2"/>
        <v>#DIV/0!</v>
      </c>
      <c r="G123" s="291">
        <f t="shared" si="3"/>
        <v>0</v>
      </c>
    </row>
    <row r="124" spans="1:7" ht="31.5" hidden="1">
      <c r="A124" s="24" t="s">
        <v>151</v>
      </c>
      <c r="B124" s="83" t="s">
        <v>573</v>
      </c>
      <c r="C124" s="83" t="s">
        <v>187</v>
      </c>
      <c r="D124" s="188">
        <f>SUM('не брать'!H1028)</f>
        <v>0</v>
      </c>
      <c r="E124" s="188">
        <f>SUM('не брать'!I1028)</f>
        <v>0</v>
      </c>
      <c r="F124" s="290" t="e">
        <f t="shared" si="2"/>
        <v>#DIV/0!</v>
      </c>
      <c r="G124" s="291">
        <f t="shared" si="3"/>
        <v>0</v>
      </c>
    </row>
    <row r="125" spans="1:7" ht="78.75">
      <c r="A125" s="74" t="s">
        <v>1013</v>
      </c>
      <c r="B125" s="71" t="s">
        <v>172</v>
      </c>
      <c r="C125" s="71"/>
      <c r="D125" s="188">
        <f>SUM(D126)</f>
        <v>1249</v>
      </c>
      <c r="E125" s="188">
        <f>SUM(E126)</f>
        <v>271.8</v>
      </c>
      <c r="F125" s="290">
        <f t="shared" si="2"/>
        <v>21.761409127301842</v>
      </c>
      <c r="G125" s="291">
        <f t="shared" si="3"/>
        <v>-977.2</v>
      </c>
    </row>
    <row r="126" spans="1:7" ht="31.5">
      <c r="A126" s="74" t="s">
        <v>151</v>
      </c>
      <c r="B126" s="71" t="s">
        <v>172</v>
      </c>
      <c r="C126" s="71" t="s">
        <v>187</v>
      </c>
      <c r="D126" s="188">
        <f>SUM('не брать'!H956+'не брать'!H420)</f>
        <v>1249</v>
      </c>
      <c r="E126" s="188">
        <f>SUM('не брать'!I956+'не брать'!I420)</f>
        <v>271.8</v>
      </c>
      <c r="F126" s="290">
        <f t="shared" si="2"/>
        <v>21.761409127301842</v>
      </c>
      <c r="G126" s="291">
        <f t="shared" si="3"/>
        <v>-977.2</v>
      </c>
    </row>
    <row r="127" spans="1:7" ht="94.5" hidden="1">
      <c r="A127" s="165" t="s">
        <v>846</v>
      </c>
      <c r="B127" s="166" t="s">
        <v>145</v>
      </c>
      <c r="C127" s="166"/>
      <c r="D127" s="189">
        <f>SUM(D128)</f>
        <v>0</v>
      </c>
      <c r="E127" s="189">
        <f>SUM(E128)</f>
        <v>0</v>
      </c>
      <c r="F127" s="290" t="e">
        <f t="shared" si="2"/>
        <v>#DIV/0!</v>
      </c>
      <c r="G127" s="291">
        <f t="shared" si="3"/>
        <v>0</v>
      </c>
    </row>
    <row r="128" spans="1:7" ht="31.5" hidden="1">
      <c r="A128" s="165" t="s">
        <v>151</v>
      </c>
      <c r="B128" s="166" t="s">
        <v>145</v>
      </c>
      <c r="C128" s="166" t="s">
        <v>187</v>
      </c>
      <c r="D128" s="189"/>
      <c r="E128" s="189"/>
      <c r="F128" s="290" t="e">
        <f t="shared" si="2"/>
        <v>#DIV/0!</v>
      </c>
      <c r="G128" s="291">
        <f t="shared" si="3"/>
        <v>0</v>
      </c>
    </row>
    <row r="129" spans="1:7" ht="78.75" hidden="1">
      <c r="A129" s="74" t="s">
        <v>849</v>
      </c>
      <c r="B129" s="71" t="s">
        <v>180</v>
      </c>
      <c r="C129" s="71"/>
      <c r="D129" s="188">
        <f>SUM(D130)</f>
        <v>0</v>
      </c>
      <c r="E129" s="188">
        <f>SUM(E130)</f>
        <v>0</v>
      </c>
      <c r="F129" s="290" t="e">
        <f t="shared" si="2"/>
        <v>#DIV/0!</v>
      </c>
      <c r="G129" s="291">
        <f t="shared" si="3"/>
        <v>0</v>
      </c>
    </row>
    <row r="130" spans="1:7" ht="31.5" hidden="1">
      <c r="A130" s="74" t="s">
        <v>151</v>
      </c>
      <c r="B130" s="71" t="s">
        <v>180</v>
      </c>
      <c r="C130" s="71" t="s">
        <v>187</v>
      </c>
      <c r="D130" s="188"/>
      <c r="E130" s="188"/>
      <c r="F130" s="290" t="e">
        <f t="shared" si="2"/>
        <v>#DIV/0!</v>
      </c>
      <c r="G130" s="291">
        <f t="shared" si="3"/>
        <v>0</v>
      </c>
    </row>
    <row r="131" spans="1:7" ht="78.75" hidden="1">
      <c r="A131" s="165" t="s">
        <v>850</v>
      </c>
      <c r="B131" s="166" t="s">
        <v>85</v>
      </c>
      <c r="C131" s="166"/>
      <c r="D131" s="189">
        <f>SUM(D132)</f>
        <v>0</v>
      </c>
      <c r="E131" s="189">
        <f>SUM(E132)</f>
        <v>0</v>
      </c>
      <c r="F131" s="290" t="e">
        <f t="shared" si="2"/>
        <v>#DIV/0!</v>
      </c>
      <c r="G131" s="291">
        <f t="shared" si="3"/>
        <v>0</v>
      </c>
    </row>
    <row r="132" spans="1:7" ht="31.5" hidden="1">
      <c r="A132" s="165" t="s">
        <v>151</v>
      </c>
      <c r="B132" s="166" t="s">
        <v>85</v>
      </c>
      <c r="C132" s="166" t="s">
        <v>187</v>
      </c>
      <c r="D132" s="189"/>
      <c r="E132" s="189"/>
      <c r="F132" s="290" t="e">
        <f t="shared" si="2"/>
        <v>#DIV/0!</v>
      </c>
      <c r="G132" s="291">
        <f t="shared" si="3"/>
        <v>0</v>
      </c>
    </row>
    <row r="133" spans="1:7" ht="157.5" hidden="1">
      <c r="A133" s="24" t="s">
        <v>816</v>
      </c>
      <c r="B133" s="41" t="s">
        <v>468</v>
      </c>
      <c r="C133" s="41"/>
      <c r="D133" s="188">
        <f>SUM(D134)</f>
        <v>0</v>
      </c>
      <c r="E133" s="188">
        <f>SUM(E134)</f>
        <v>0</v>
      </c>
      <c r="F133" s="290" t="e">
        <f t="shared" si="2"/>
        <v>#DIV/0!</v>
      </c>
      <c r="G133" s="291">
        <f t="shared" si="3"/>
        <v>0</v>
      </c>
    </row>
    <row r="134" spans="1:7" ht="31.5" hidden="1">
      <c r="A134" s="24" t="s">
        <v>151</v>
      </c>
      <c r="B134" s="41" t="s">
        <v>468</v>
      </c>
      <c r="C134" s="41" t="s">
        <v>187</v>
      </c>
      <c r="D134" s="188">
        <f>SUM('не брать'!H1008)</f>
        <v>0</v>
      </c>
      <c r="E134" s="188">
        <f>SUM('не брать'!I1008)</f>
        <v>0</v>
      </c>
      <c r="F134" s="290" t="e">
        <f t="shared" si="2"/>
        <v>#DIV/0!</v>
      </c>
      <c r="G134" s="291">
        <f t="shared" si="3"/>
        <v>0</v>
      </c>
    </row>
    <row r="135" spans="1:7" ht="94.5" hidden="1">
      <c r="A135" s="24" t="s">
        <v>817</v>
      </c>
      <c r="B135" s="12" t="s">
        <v>455</v>
      </c>
      <c r="C135" s="12"/>
      <c r="D135" s="188">
        <f>SUM(D136)</f>
        <v>0</v>
      </c>
      <c r="E135" s="188">
        <f>SUM(E136)</f>
        <v>0</v>
      </c>
      <c r="F135" s="290" t="e">
        <f t="shared" si="2"/>
        <v>#DIV/0!</v>
      </c>
      <c r="G135" s="291">
        <f t="shared" si="3"/>
        <v>0</v>
      </c>
    </row>
    <row r="136" spans="1:7" ht="31.5" hidden="1">
      <c r="A136" s="24" t="s">
        <v>188</v>
      </c>
      <c r="B136" s="12" t="s">
        <v>455</v>
      </c>
      <c r="C136" s="12" t="s">
        <v>187</v>
      </c>
      <c r="D136" s="188">
        <f>SUM('не брать'!H958+'не брать'!H1010)</f>
        <v>0</v>
      </c>
      <c r="E136" s="188">
        <f>SUM('не брать'!I958+'не брать'!I1010)</f>
        <v>0</v>
      </c>
      <c r="F136" s="290" t="e">
        <f t="shared" si="2"/>
        <v>#DIV/0!</v>
      </c>
      <c r="G136" s="291">
        <f t="shared" si="3"/>
        <v>0</v>
      </c>
    </row>
    <row r="137" spans="1:7">
      <c r="A137" s="73" t="s">
        <v>635</v>
      </c>
      <c r="B137" s="70" t="s">
        <v>620</v>
      </c>
      <c r="C137" s="12"/>
      <c r="D137" s="188">
        <f>SUM(D138)</f>
        <v>208.9</v>
      </c>
      <c r="E137" s="188">
        <f>SUM(E138)</f>
        <v>0</v>
      </c>
      <c r="F137" s="290">
        <f t="shared" si="2"/>
        <v>0</v>
      </c>
      <c r="G137" s="291">
        <f t="shared" si="3"/>
        <v>-208.9</v>
      </c>
    </row>
    <row r="138" spans="1:7">
      <c r="A138" s="74" t="s">
        <v>959</v>
      </c>
      <c r="B138" s="71" t="s">
        <v>621</v>
      </c>
      <c r="C138" s="71"/>
      <c r="D138" s="188">
        <f>SUM(D139:D140)</f>
        <v>208.9</v>
      </c>
      <c r="E138" s="188">
        <f>SUM(E139:E140)</f>
        <v>0</v>
      </c>
      <c r="F138" s="290">
        <f t="shared" si="2"/>
        <v>0</v>
      </c>
      <c r="G138" s="291">
        <f t="shared" si="3"/>
        <v>-208.9</v>
      </c>
    </row>
    <row r="139" spans="1:7">
      <c r="A139" s="23" t="s">
        <v>441</v>
      </c>
      <c r="B139" s="71" t="s">
        <v>621</v>
      </c>
      <c r="C139" s="71" t="s">
        <v>438</v>
      </c>
      <c r="D139" s="188">
        <f>SUM('не брать'!H455)</f>
        <v>108.9</v>
      </c>
      <c r="E139" s="188">
        <f>SUM('не брать'!I455)</f>
        <v>0</v>
      </c>
      <c r="F139" s="290">
        <f t="shared" si="2"/>
        <v>0</v>
      </c>
      <c r="G139" s="291">
        <f t="shared" si="3"/>
        <v>-108.9</v>
      </c>
    </row>
    <row r="140" spans="1:7">
      <c r="A140" s="75" t="s">
        <v>440</v>
      </c>
      <c r="B140" s="71" t="s">
        <v>621</v>
      </c>
      <c r="C140" s="71" t="s">
        <v>241</v>
      </c>
      <c r="D140" s="188">
        <f>SUM('не брать'!H456)</f>
        <v>100</v>
      </c>
      <c r="E140" s="188">
        <f>SUM('не брать'!I456)</f>
        <v>0</v>
      </c>
      <c r="F140" s="290">
        <f t="shared" ref="F140:F203" si="4">SUM(E140/D140*100)</f>
        <v>0</v>
      </c>
      <c r="G140" s="291">
        <f t="shared" ref="G140:G203" si="5">SUM(E140-D140)</f>
        <v>-100</v>
      </c>
    </row>
    <row r="141" spans="1:7">
      <c r="A141" s="73" t="s">
        <v>636</v>
      </c>
      <c r="B141" s="70" t="s">
        <v>627</v>
      </c>
      <c r="C141" s="71"/>
      <c r="D141" s="188">
        <f>SUM(D142+D145+D147+D149+D151+D153)</f>
        <v>7930</v>
      </c>
      <c r="E141" s="188">
        <f>SUM(E142+E145+E147+E149+E151+E153)</f>
        <v>1794</v>
      </c>
      <c r="F141" s="290">
        <f t="shared" si="4"/>
        <v>22.622950819672131</v>
      </c>
      <c r="G141" s="291">
        <f t="shared" si="5"/>
        <v>-6136</v>
      </c>
    </row>
    <row r="142" spans="1:7">
      <c r="A142" s="75" t="s">
        <v>979</v>
      </c>
      <c r="B142" s="184" t="s">
        <v>648</v>
      </c>
      <c r="C142" s="71"/>
      <c r="D142" s="188">
        <f>SUM(D143:D144)</f>
        <v>19</v>
      </c>
      <c r="E142" s="188">
        <f>SUM(E143:E144)</f>
        <v>14.3</v>
      </c>
      <c r="F142" s="290">
        <f t="shared" si="4"/>
        <v>75.26315789473685</v>
      </c>
      <c r="G142" s="291">
        <f t="shared" si="5"/>
        <v>-4.6999999999999993</v>
      </c>
    </row>
    <row r="143" spans="1:7">
      <c r="A143" s="75" t="s">
        <v>441</v>
      </c>
      <c r="B143" s="184" t="s">
        <v>648</v>
      </c>
      <c r="C143" s="184" t="s">
        <v>438</v>
      </c>
      <c r="D143" s="188">
        <f>SUM('не брать'!H444)</f>
        <v>19</v>
      </c>
      <c r="E143" s="188">
        <f>SUM('не брать'!I444)</f>
        <v>14.3</v>
      </c>
      <c r="F143" s="290">
        <f t="shared" si="4"/>
        <v>75.26315789473685</v>
      </c>
      <c r="G143" s="291">
        <f t="shared" si="5"/>
        <v>-4.6999999999999993</v>
      </c>
    </row>
    <row r="144" spans="1:7" hidden="1">
      <c r="A144" s="75" t="s">
        <v>440</v>
      </c>
      <c r="B144" s="184" t="s">
        <v>648</v>
      </c>
      <c r="C144" s="184" t="s">
        <v>241</v>
      </c>
      <c r="D144" s="188">
        <f>SUM('не брать'!H445)</f>
        <v>0</v>
      </c>
      <c r="E144" s="188">
        <f>SUM('не брать'!I445)</f>
        <v>0</v>
      </c>
      <c r="F144" s="290" t="e">
        <f t="shared" si="4"/>
        <v>#DIV/0!</v>
      </c>
      <c r="G144" s="291">
        <f t="shared" si="5"/>
        <v>0</v>
      </c>
    </row>
    <row r="145" spans="1:7" ht="47.25">
      <c r="A145" s="74" t="s">
        <v>975</v>
      </c>
      <c r="B145" s="71" t="s">
        <v>622</v>
      </c>
      <c r="C145" s="71"/>
      <c r="D145" s="188">
        <f>SUM(D146)</f>
        <v>1503</v>
      </c>
      <c r="E145" s="188">
        <f>SUM(E146)</f>
        <v>301.39999999999998</v>
      </c>
      <c r="F145" s="290">
        <f t="shared" si="4"/>
        <v>20.053226879574186</v>
      </c>
      <c r="G145" s="291">
        <f t="shared" si="5"/>
        <v>-1201.5999999999999</v>
      </c>
    </row>
    <row r="146" spans="1:7" ht="31.5">
      <c r="A146" s="74" t="s">
        <v>151</v>
      </c>
      <c r="B146" s="71" t="s">
        <v>622</v>
      </c>
      <c r="C146" s="71" t="s">
        <v>187</v>
      </c>
      <c r="D146" s="188">
        <f>SUM('не брать'!H854+'не брать'!H898+'не брать'!H925+'не брать'!H1002+'не брать'!H373+'не брать'!H422+'не брать'!H407)</f>
        <v>1503</v>
      </c>
      <c r="E146" s="188">
        <f>SUM('не брать'!I854+'не брать'!I898+'не брать'!I925+'не брать'!I1002+'не брать'!I373+'не брать'!I422+'не брать'!I407)</f>
        <v>301.39999999999998</v>
      </c>
      <c r="F146" s="290">
        <f t="shared" si="4"/>
        <v>20.053226879574186</v>
      </c>
      <c r="G146" s="291">
        <f t="shared" si="5"/>
        <v>-1201.5999999999999</v>
      </c>
    </row>
    <row r="147" spans="1:7" ht="31.5">
      <c r="A147" s="74" t="s">
        <v>981</v>
      </c>
      <c r="B147" s="71" t="s">
        <v>623</v>
      </c>
      <c r="C147" s="71"/>
      <c r="D147" s="188">
        <f>SUM(D148)</f>
        <v>496</v>
      </c>
      <c r="E147" s="188">
        <f>SUM(E148)</f>
        <v>78.5</v>
      </c>
      <c r="F147" s="290">
        <f t="shared" si="4"/>
        <v>15.826612903225806</v>
      </c>
      <c r="G147" s="291">
        <f t="shared" si="5"/>
        <v>-417.5</v>
      </c>
    </row>
    <row r="148" spans="1:7" ht="31.5">
      <c r="A148" s="74" t="s">
        <v>151</v>
      </c>
      <c r="B148" s="71" t="s">
        <v>623</v>
      </c>
      <c r="C148" s="71" t="s">
        <v>187</v>
      </c>
      <c r="D148" s="188">
        <f>SUM('не брать'!H918+'не брать'!H397)</f>
        <v>496</v>
      </c>
      <c r="E148" s="188">
        <f>SUM('не брать'!I918+'не брать'!I397)</f>
        <v>78.5</v>
      </c>
      <c r="F148" s="290">
        <f t="shared" si="4"/>
        <v>15.826612903225806</v>
      </c>
      <c r="G148" s="291">
        <f t="shared" si="5"/>
        <v>-417.5</v>
      </c>
    </row>
    <row r="149" spans="1:7" ht="47.25">
      <c r="A149" s="24" t="s">
        <v>999</v>
      </c>
      <c r="B149" s="83" t="s">
        <v>642</v>
      </c>
      <c r="C149" s="83"/>
      <c r="D149" s="190">
        <f>SUM(D150)</f>
        <v>5468</v>
      </c>
      <c r="E149" s="190">
        <f>SUM(E150)</f>
        <v>1399.8</v>
      </c>
      <c r="F149" s="290">
        <f t="shared" si="4"/>
        <v>25.599853694220918</v>
      </c>
      <c r="G149" s="291">
        <f t="shared" si="5"/>
        <v>-4068.2</v>
      </c>
    </row>
    <row r="150" spans="1:7" ht="31.5">
      <c r="A150" s="24" t="s">
        <v>151</v>
      </c>
      <c r="B150" s="83" t="s">
        <v>642</v>
      </c>
      <c r="C150" s="83" t="s">
        <v>187</v>
      </c>
      <c r="D150" s="190">
        <f>SUM('не брать'!H943+'не брать'!H399)</f>
        <v>5468</v>
      </c>
      <c r="E150" s="190">
        <f>SUM('не брать'!I943+'не брать'!I399)</f>
        <v>1399.8</v>
      </c>
      <c r="F150" s="290">
        <f t="shared" si="4"/>
        <v>25.599853694220918</v>
      </c>
      <c r="G150" s="291">
        <f t="shared" si="5"/>
        <v>-4068.2</v>
      </c>
    </row>
    <row r="151" spans="1:7" ht="31.5">
      <c r="A151" s="74" t="s">
        <v>1015</v>
      </c>
      <c r="B151" s="71" t="s">
        <v>624</v>
      </c>
      <c r="C151" s="71"/>
      <c r="D151" s="188">
        <f>SUM(D152)</f>
        <v>200</v>
      </c>
      <c r="E151" s="188">
        <f>SUM(E152)</f>
        <v>0</v>
      </c>
      <c r="F151" s="290">
        <f t="shared" si="4"/>
        <v>0</v>
      </c>
      <c r="G151" s="291">
        <f t="shared" si="5"/>
        <v>-200</v>
      </c>
    </row>
    <row r="152" spans="1:7" ht="31.5">
      <c r="A152" s="74" t="s">
        <v>151</v>
      </c>
      <c r="B152" s="71" t="s">
        <v>624</v>
      </c>
      <c r="C152" s="71" t="s">
        <v>187</v>
      </c>
      <c r="D152" s="188">
        <f>SUM('не брать'!H927+'не брать'!H856+'не брать'!H375+'не брать'!H409)</f>
        <v>200</v>
      </c>
      <c r="E152" s="188">
        <f>SUM('не брать'!I927+'не брать'!I856+'не брать'!I375+'не брать'!I409)</f>
        <v>0</v>
      </c>
      <c r="F152" s="290">
        <f t="shared" si="4"/>
        <v>0</v>
      </c>
      <c r="G152" s="291">
        <f t="shared" si="5"/>
        <v>-200</v>
      </c>
    </row>
    <row r="153" spans="1:7" ht="63">
      <c r="A153" s="24" t="s">
        <v>480</v>
      </c>
      <c r="B153" s="83" t="s">
        <v>626</v>
      </c>
      <c r="C153" s="83"/>
      <c r="D153" s="188">
        <f>SUM(D155)</f>
        <v>244</v>
      </c>
      <c r="E153" s="188">
        <f>SUM(E155)</f>
        <v>0</v>
      </c>
      <c r="F153" s="290">
        <f t="shared" si="4"/>
        <v>0</v>
      </c>
      <c r="G153" s="291">
        <f t="shared" si="5"/>
        <v>-244</v>
      </c>
    </row>
    <row r="154" spans="1:7" ht="47.25" hidden="1">
      <c r="A154" s="23" t="s">
        <v>436</v>
      </c>
      <c r="B154" s="83" t="s">
        <v>481</v>
      </c>
      <c r="C154" s="83" t="s">
        <v>343</v>
      </c>
      <c r="D154" s="188"/>
      <c r="E154" s="188"/>
      <c r="F154" s="290" t="e">
        <f t="shared" si="4"/>
        <v>#DIV/0!</v>
      </c>
      <c r="G154" s="291">
        <f t="shared" si="5"/>
        <v>0</v>
      </c>
    </row>
    <row r="155" spans="1:7">
      <c r="A155" s="23" t="s">
        <v>441</v>
      </c>
      <c r="B155" s="83" t="s">
        <v>626</v>
      </c>
      <c r="C155" s="83" t="s">
        <v>438</v>
      </c>
      <c r="D155" s="188">
        <f>SUM('не брать'!H438)</f>
        <v>244</v>
      </c>
      <c r="E155" s="188">
        <f>SUM('не брать'!I438)</f>
        <v>0</v>
      </c>
      <c r="F155" s="290">
        <f t="shared" si="4"/>
        <v>0</v>
      </c>
      <c r="G155" s="291">
        <f t="shared" si="5"/>
        <v>-244</v>
      </c>
    </row>
    <row r="156" spans="1:7" ht="31.5">
      <c r="A156" s="72" t="s">
        <v>851</v>
      </c>
      <c r="B156" s="70" t="s">
        <v>146</v>
      </c>
      <c r="C156" s="71"/>
      <c r="D156" s="187">
        <f>SUM(D157+D161)</f>
        <v>1615</v>
      </c>
      <c r="E156" s="187">
        <f>SUM(E157+E161)</f>
        <v>251.7</v>
      </c>
      <c r="F156" s="290">
        <f t="shared" si="4"/>
        <v>15.585139318885449</v>
      </c>
      <c r="G156" s="291">
        <f t="shared" si="5"/>
        <v>-1363.3</v>
      </c>
    </row>
    <row r="157" spans="1:7" hidden="1">
      <c r="A157" s="73" t="s">
        <v>290</v>
      </c>
      <c r="B157" s="70" t="s">
        <v>291</v>
      </c>
      <c r="C157" s="71"/>
      <c r="D157" s="187">
        <f>SUM(D158)</f>
        <v>0</v>
      </c>
      <c r="E157" s="187">
        <f>SUM(E158)</f>
        <v>0</v>
      </c>
      <c r="F157" s="290" t="e">
        <f t="shared" si="4"/>
        <v>#DIV/0!</v>
      </c>
      <c r="G157" s="291">
        <f t="shared" si="5"/>
        <v>0</v>
      </c>
    </row>
    <row r="158" spans="1:7" ht="78.75" hidden="1">
      <c r="A158" s="75" t="s">
        <v>729</v>
      </c>
      <c r="B158" s="71" t="s">
        <v>34</v>
      </c>
      <c r="C158" s="71"/>
      <c r="D158" s="188">
        <f>SUM(D159:D160)</f>
        <v>0</v>
      </c>
      <c r="E158" s="188">
        <f>SUM(E159:E160)</f>
        <v>0</v>
      </c>
      <c r="F158" s="290" t="e">
        <f t="shared" si="4"/>
        <v>#DIV/0!</v>
      </c>
      <c r="G158" s="291">
        <f t="shared" si="5"/>
        <v>0</v>
      </c>
    </row>
    <row r="159" spans="1:7" hidden="1">
      <c r="A159" s="75" t="s">
        <v>135</v>
      </c>
      <c r="B159" s="71" t="s">
        <v>34</v>
      </c>
      <c r="C159" s="71" t="s">
        <v>438</v>
      </c>
      <c r="D159" s="188">
        <f>SUM('не брать'!H453)</f>
        <v>0</v>
      </c>
      <c r="E159" s="188">
        <f>SUM('не брать'!I453)</f>
        <v>0</v>
      </c>
      <c r="F159" s="290" t="e">
        <f t="shared" si="4"/>
        <v>#DIV/0!</v>
      </c>
      <c r="G159" s="291">
        <f t="shared" si="5"/>
        <v>0</v>
      </c>
    </row>
    <row r="160" spans="1:7" ht="34.5" hidden="1" customHeight="1">
      <c r="A160" s="76" t="s">
        <v>188</v>
      </c>
      <c r="B160" s="71" t="s">
        <v>34</v>
      </c>
      <c r="C160" s="71" t="s">
        <v>187</v>
      </c>
      <c r="D160" s="188">
        <f>SUM('не брать'!H1018+'не брать'!H809+'не брать'!H979)</f>
        <v>0</v>
      </c>
      <c r="E160" s="188">
        <f>SUM('не брать'!I1018+'не брать'!I809+'не брать'!I979)</f>
        <v>0</v>
      </c>
      <c r="F160" s="290" t="e">
        <f t="shared" si="4"/>
        <v>#DIV/0!</v>
      </c>
      <c r="G160" s="291">
        <f t="shared" si="5"/>
        <v>0</v>
      </c>
    </row>
    <row r="161" spans="1:7">
      <c r="A161" s="73" t="s">
        <v>35</v>
      </c>
      <c r="B161" s="70" t="s">
        <v>36</v>
      </c>
      <c r="C161" s="71"/>
      <c r="D161" s="187">
        <f>SUM(D162+D165+D168)</f>
        <v>1615</v>
      </c>
      <c r="E161" s="187">
        <f>SUM(E162+E165+E168)</f>
        <v>251.7</v>
      </c>
      <c r="F161" s="290">
        <f t="shared" si="4"/>
        <v>15.585139318885449</v>
      </c>
      <c r="G161" s="291">
        <f t="shared" si="5"/>
        <v>-1363.3</v>
      </c>
    </row>
    <row r="162" spans="1:7">
      <c r="A162" s="75" t="s">
        <v>1016</v>
      </c>
      <c r="B162" s="71" t="s">
        <v>167</v>
      </c>
      <c r="C162" s="71"/>
      <c r="D162" s="188">
        <f>SUM(D163+D164)</f>
        <v>30</v>
      </c>
      <c r="E162" s="188">
        <f>SUM(E163+E164)</f>
        <v>0</v>
      </c>
      <c r="F162" s="290">
        <f t="shared" si="4"/>
        <v>0</v>
      </c>
      <c r="G162" s="291">
        <f t="shared" si="5"/>
        <v>-30</v>
      </c>
    </row>
    <row r="163" spans="1:7">
      <c r="A163" s="75" t="s">
        <v>135</v>
      </c>
      <c r="B163" s="71" t="s">
        <v>167</v>
      </c>
      <c r="C163" s="71" t="s">
        <v>438</v>
      </c>
      <c r="D163" s="188">
        <f>SUM('не брать'!H451)</f>
        <v>30</v>
      </c>
      <c r="E163" s="188">
        <f>SUM('не брать'!I451)</f>
        <v>0</v>
      </c>
      <c r="F163" s="290">
        <f t="shared" si="4"/>
        <v>0</v>
      </c>
      <c r="G163" s="291">
        <f t="shared" si="5"/>
        <v>-30</v>
      </c>
    </row>
    <row r="164" spans="1:7" ht="31.5" hidden="1">
      <c r="A164" s="74" t="s">
        <v>151</v>
      </c>
      <c r="B164" s="71" t="s">
        <v>167</v>
      </c>
      <c r="C164" s="71" t="s">
        <v>187</v>
      </c>
      <c r="D164" s="188">
        <f>SUM('не брать'!H1022)</f>
        <v>0</v>
      </c>
      <c r="E164" s="188">
        <f>SUM('не брать'!I1022)</f>
        <v>0</v>
      </c>
      <c r="F164" s="290" t="e">
        <f t="shared" si="4"/>
        <v>#DIV/0!</v>
      </c>
      <c r="G164" s="291">
        <f t="shared" si="5"/>
        <v>0</v>
      </c>
    </row>
    <row r="165" spans="1:7">
      <c r="A165" s="75" t="s">
        <v>987</v>
      </c>
      <c r="B165" s="71" t="s">
        <v>37</v>
      </c>
      <c r="C165" s="71"/>
      <c r="D165" s="188">
        <f>SUM(D166:D167)</f>
        <v>1585</v>
      </c>
      <c r="E165" s="188">
        <f>SUM(E166:E167)</f>
        <v>251.7</v>
      </c>
      <c r="F165" s="290">
        <f t="shared" si="4"/>
        <v>15.880126182965299</v>
      </c>
      <c r="G165" s="291">
        <f t="shared" si="5"/>
        <v>-1333.3</v>
      </c>
    </row>
    <row r="166" spans="1:7" hidden="1">
      <c r="A166" s="75" t="s">
        <v>135</v>
      </c>
      <c r="B166" s="71" t="s">
        <v>37</v>
      </c>
      <c r="C166" s="71" t="s">
        <v>438</v>
      </c>
      <c r="D166" s="188"/>
      <c r="E166" s="188"/>
      <c r="F166" s="290" t="e">
        <f t="shared" si="4"/>
        <v>#DIV/0!</v>
      </c>
      <c r="G166" s="291">
        <f t="shared" si="5"/>
        <v>0</v>
      </c>
    </row>
    <row r="167" spans="1:7" ht="31.5">
      <c r="A167" s="74" t="s">
        <v>151</v>
      </c>
      <c r="B167" s="71" t="s">
        <v>37</v>
      </c>
      <c r="C167" s="71" t="s">
        <v>187</v>
      </c>
      <c r="D167" s="188">
        <f>SUM('не брать'!H1013+'не брать'!H710+'не брать'!H429)</f>
        <v>1585</v>
      </c>
      <c r="E167" s="188">
        <f>SUM('не брать'!I1013+'не брать'!I710+'не брать'!I429)</f>
        <v>251.7</v>
      </c>
      <c r="F167" s="290">
        <f t="shared" si="4"/>
        <v>15.880126182965299</v>
      </c>
      <c r="G167" s="291">
        <f t="shared" si="5"/>
        <v>-1333.3</v>
      </c>
    </row>
    <row r="168" spans="1:7" ht="78.75" hidden="1">
      <c r="A168" s="165" t="s">
        <v>852</v>
      </c>
      <c r="B168" s="166" t="s">
        <v>38</v>
      </c>
      <c r="C168" s="166"/>
      <c r="D168" s="189">
        <f>SUM(D169+D170+D171)</f>
        <v>0</v>
      </c>
      <c r="E168" s="189">
        <f>SUM(E169+E170+E171)</f>
        <v>0</v>
      </c>
      <c r="F168" s="290" t="e">
        <f t="shared" si="4"/>
        <v>#DIV/0!</v>
      </c>
      <c r="G168" s="291">
        <f t="shared" si="5"/>
        <v>0</v>
      </c>
    </row>
    <row r="169" spans="1:7" hidden="1">
      <c r="A169" s="167" t="s">
        <v>135</v>
      </c>
      <c r="B169" s="166" t="s">
        <v>38</v>
      </c>
      <c r="C169" s="166" t="s">
        <v>438</v>
      </c>
      <c r="D169" s="189"/>
      <c r="E169" s="189"/>
      <c r="F169" s="290" t="e">
        <f t="shared" si="4"/>
        <v>#DIV/0!</v>
      </c>
      <c r="G169" s="291">
        <f t="shared" si="5"/>
        <v>0</v>
      </c>
    </row>
    <row r="170" spans="1:7" hidden="1">
      <c r="A170" s="75" t="s">
        <v>440</v>
      </c>
      <c r="B170" s="71" t="s">
        <v>38</v>
      </c>
      <c r="C170" s="71" t="s">
        <v>241</v>
      </c>
      <c r="D170" s="188"/>
      <c r="E170" s="188"/>
      <c r="F170" s="290" t="e">
        <f t="shared" si="4"/>
        <v>#DIV/0!</v>
      </c>
      <c r="G170" s="291">
        <f t="shared" si="5"/>
        <v>0</v>
      </c>
    </row>
    <row r="171" spans="1:7" ht="31.5" hidden="1">
      <c r="A171" s="74" t="s">
        <v>151</v>
      </c>
      <c r="B171" s="71" t="s">
        <v>38</v>
      </c>
      <c r="C171" s="71" t="s">
        <v>187</v>
      </c>
      <c r="D171" s="188">
        <f>SUM('не брать'!H1020)</f>
        <v>0</v>
      </c>
      <c r="E171" s="188">
        <f>SUM('не брать'!I1020)</f>
        <v>0</v>
      </c>
      <c r="F171" s="290" t="e">
        <f t="shared" si="4"/>
        <v>#DIV/0!</v>
      </c>
      <c r="G171" s="291">
        <f t="shared" si="5"/>
        <v>0</v>
      </c>
    </row>
    <row r="172" spans="1:7" ht="31.5">
      <c r="A172" s="72" t="s">
        <v>853</v>
      </c>
      <c r="B172" s="70" t="s">
        <v>39</v>
      </c>
      <c r="C172" s="71"/>
      <c r="D172" s="187">
        <f>SUM(D173)</f>
        <v>991</v>
      </c>
      <c r="E172" s="187">
        <f>SUM(E173)</f>
        <v>198.4</v>
      </c>
      <c r="F172" s="290">
        <f t="shared" si="4"/>
        <v>20.020181634712412</v>
      </c>
      <c r="G172" s="291">
        <f t="shared" si="5"/>
        <v>-792.6</v>
      </c>
    </row>
    <row r="173" spans="1:7">
      <c r="A173" s="73" t="s">
        <v>40</v>
      </c>
      <c r="B173" s="70" t="s">
        <v>41</v>
      </c>
      <c r="C173" s="71"/>
      <c r="D173" s="187">
        <f>SUM(D174+D178+D180+D182)</f>
        <v>991</v>
      </c>
      <c r="E173" s="187">
        <f>SUM(E174+E178+E180+E182)</f>
        <v>198.4</v>
      </c>
      <c r="F173" s="290">
        <f t="shared" si="4"/>
        <v>20.020181634712412</v>
      </c>
      <c r="G173" s="291">
        <f t="shared" si="5"/>
        <v>-792.6</v>
      </c>
    </row>
    <row r="174" spans="1:7">
      <c r="A174" s="75" t="s">
        <v>1017</v>
      </c>
      <c r="B174" s="71" t="s">
        <v>42</v>
      </c>
      <c r="C174" s="71"/>
      <c r="D174" s="188">
        <f>SUM(D175:D177)</f>
        <v>794</v>
      </c>
      <c r="E174" s="188">
        <f>SUM(E175:E177)</f>
        <v>198.4</v>
      </c>
      <c r="F174" s="290">
        <f t="shared" si="4"/>
        <v>24.987405541561714</v>
      </c>
      <c r="G174" s="291">
        <f t="shared" si="5"/>
        <v>-595.6</v>
      </c>
    </row>
    <row r="175" spans="1:7">
      <c r="A175" s="75" t="s">
        <v>135</v>
      </c>
      <c r="B175" s="71" t="s">
        <v>42</v>
      </c>
      <c r="C175" s="71" t="s">
        <v>438</v>
      </c>
      <c r="D175" s="188">
        <f>SUM('не брать'!H527)</f>
        <v>736</v>
      </c>
      <c r="E175" s="188">
        <f>SUM('не брать'!I527)</f>
        <v>198.4</v>
      </c>
      <c r="F175" s="290">
        <f t="shared" si="4"/>
        <v>26.956521739130434</v>
      </c>
      <c r="G175" s="291">
        <f t="shared" si="5"/>
        <v>-537.6</v>
      </c>
    </row>
    <row r="176" spans="1:7" ht="31.5">
      <c r="A176" s="74" t="s">
        <v>151</v>
      </c>
      <c r="B176" s="71" t="s">
        <v>42</v>
      </c>
      <c r="C176" s="71" t="s">
        <v>187</v>
      </c>
      <c r="D176" s="188">
        <f>SUM('не брать'!H1031+'не брать'!H988+'не брать'!H804+'не брать'!H528)</f>
        <v>58</v>
      </c>
      <c r="E176" s="188">
        <f>SUM('не брать'!I1031+'не брать'!I988+'не брать'!I804+'не брать'!I528)</f>
        <v>0</v>
      </c>
      <c r="F176" s="290">
        <f t="shared" si="4"/>
        <v>0</v>
      </c>
      <c r="G176" s="291">
        <f t="shared" si="5"/>
        <v>-58</v>
      </c>
    </row>
    <row r="177" spans="1:7" hidden="1">
      <c r="A177" s="75" t="s">
        <v>439</v>
      </c>
      <c r="B177" s="71" t="s">
        <v>42</v>
      </c>
      <c r="C177" s="71" t="s">
        <v>344</v>
      </c>
      <c r="D177" s="188">
        <f>SUM('не брать'!H529)</f>
        <v>0</v>
      </c>
      <c r="E177" s="188">
        <f>SUM('не брать'!I529)</f>
        <v>0</v>
      </c>
      <c r="F177" s="290" t="e">
        <f t="shared" si="4"/>
        <v>#DIV/0!</v>
      </c>
      <c r="G177" s="291">
        <f t="shared" si="5"/>
        <v>0</v>
      </c>
    </row>
    <row r="178" spans="1:7" ht="78.75" hidden="1">
      <c r="A178" s="75" t="s">
        <v>854</v>
      </c>
      <c r="B178" s="71" t="s">
        <v>43</v>
      </c>
      <c r="C178" s="71"/>
      <c r="D178" s="188">
        <f>SUM(D179)</f>
        <v>0</v>
      </c>
      <c r="E178" s="188">
        <f>SUM(E179)</f>
        <v>0</v>
      </c>
      <c r="F178" s="290" t="e">
        <f t="shared" si="4"/>
        <v>#DIV/0!</v>
      </c>
      <c r="G178" s="291">
        <f t="shared" si="5"/>
        <v>0</v>
      </c>
    </row>
    <row r="179" spans="1:7" hidden="1">
      <c r="A179" s="75" t="s">
        <v>135</v>
      </c>
      <c r="B179" s="71" t="s">
        <v>43</v>
      </c>
      <c r="C179" s="71" t="s">
        <v>438</v>
      </c>
      <c r="D179" s="188"/>
      <c r="E179" s="188"/>
      <c r="F179" s="290" t="e">
        <f t="shared" si="4"/>
        <v>#DIV/0!</v>
      </c>
      <c r="G179" s="291">
        <f t="shared" si="5"/>
        <v>0</v>
      </c>
    </row>
    <row r="180" spans="1:7" ht="31.5">
      <c r="A180" s="75" t="s">
        <v>1018</v>
      </c>
      <c r="B180" s="71" t="s">
        <v>416</v>
      </c>
      <c r="C180" s="71"/>
      <c r="D180" s="188">
        <f>SUM(D181)</f>
        <v>195</v>
      </c>
      <c r="E180" s="188">
        <f>SUM(E181)</f>
        <v>0</v>
      </c>
      <c r="F180" s="290">
        <f t="shared" si="4"/>
        <v>0</v>
      </c>
      <c r="G180" s="291">
        <f t="shared" si="5"/>
        <v>-195</v>
      </c>
    </row>
    <row r="181" spans="1:7" ht="31.5">
      <c r="A181" s="74" t="s">
        <v>151</v>
      </c>
      <c r="B181" s="71" t="s">
        <v>416</v>
      </c>
      <c r="C181" s="71" t="s">
        <v>187</v>
      </c>
      <c r="D181" s="188">
        <f>SUM('не брать'!H531+'не брать'!H1033)</f>
        <v>195</v>
      </c>
      <c r="E181" s="188">
        <f>SUM('не брать'!I531+'не брать'!I1033)</f>
        <v>0</v>
      </c>
      <c r="F181" s="290">
        <f t="shared" si="4"/>
        <v>0</v>
      </c>
      <c r="G181" s="291">
        <f t="shared" si="5"/>
        <v>-195</v>
      </c>
    </row>
    <row r="182" spans="1:7" ht="47.25">
      <c r="A182" s="75" t="s">
        <v>967</v>
      </c>
      <c r="B182" s="71" t="s">
        <v>159</v>
      </c>
      <c r="C182" s="71"/>
      <c r="D182" s="188">
        <f>SUM(D183)</f>
        <v>2</v>
      </c>
      <c r="E182" s="188">
        <f>SUM(E183)</f>
        <v>0</v>
      </c>
      <c r="F182" s="290">
        <f t="shared" si="4"/>
        <v>0</v>
      </c>
      <c r="G182" s="291">
        <f t="shared" si="5"/>
        <v>-2</v>
      </c>
    </row>
    <row r="183" spans="1:7" ht="31.5">
      <c r="A183" s="74" t="s">
        <v>151</v>
      </c>
      <c r="B183" s="71" t="s">
        <v>159</v>
      </c>
      <c r="C183" s="71" t="s">
        <v>187</v>
      </c>
      <c r="D183" s="188">
        <f>SUM('не брать'!H533+'не брать'!H1035)</f>
        <v>2</v>
      </c>
      <c r="E183" s="188">
        <f>SUM('не брать'!I533+'не брать'!I1035)</f>
        <v>0</v>
      </c>
      <c r="F183" s="290">
        <f t="shared" si="4"/>
        <v>0</v>
      </c>
      <c r="G183" s="291">
        <f t="shared" si="5"/>
        <v>-2</v>
      </c>
    </row>
    <row r="184" spans="1:7" ht="31.5">
      <c r="A184" s="77" t="s">
        <v>855</v>
      </c>
      <c r="B184" s="70" t="s">
        <v>417</v>
      </c>
      <c r="C184" s="71"/>
      <c r="D184" s="191">
        <f>SUM(D185+D236)</f>
        <v>48233.5</v>
      </c>
      <c r="E184" s="191">
        <f>SUM(E185+E236)</f>
        <v>6976.8</v>
      </c>
      <c r="F184" s="290">
        <f t="shared" si="4"/>
        <v>14.464635574859797</v>
      </c>
      <c r="G184" s="291">
        <f t="shared" si="5"/>
        <v>-41256.699999999997</v>
      </c>
    </row>
    <row r="185" spans="1:7">
      <c r="A185" s="72" t="s">
        <v>173</v>
      </c>
      <c r="B185" s="70" t="s">
        <v>174</v>
      </c>
      <c r="C185" s="71"/>
      <c r="D185" s="191">
        <f>SUM(D186+D205)</f>
        <v>48233.5</v>
      </c>
      <c r="E185" s="191">
        <f>SUM(E186+E205)</f>
        <v>6976.8</v>
      </c>
      <c r="F185" s="290">
        <f t="shared" si="4"/>
        <v>14.464635574859797</v>
      </c>
      <c r="G185" s="291">
        <f t="shared" si="5"/>
        <v>-41256.699999999997</v>
      </c>
    </row>
    <row r="186" spans="1:7">
      <c r="A186" s="73" t="s">
        <v>175</v>
      </c>
      <c r="B186" s="71" t="s">
        <v>176</v>
      </c>
      <c r="C186" s="71"/>
      <c r="D186" s="192">
        <f>SUM(D187+D193+D199+D201+D203++D195+D189+D191+D197)</f>
        <v>35895.599999999999</v>
      </c>
      <c r="E186" s="192">
        <f>SUM(E187+E193+E199+E201+E203++E195+E189+E191+E197)</f>
        <v>4579.1000000000004</v>
      </c>
      <c r="F186" s="290">
        <f t="shared" si="4"/>
        <v>12.756716700654119</v>
      </c>
      <c r="G186" s="291">
        <f t="shared" si="5"/>
        <v>-31316.5</v>
      </c>
    </row>
    <row r="187" spans="1:7">
      <c r="A187" s="74" t="s">
        <v>979</v>
      </c>
      <c r="B187" s="71" t="s">
        <v>275</v>
      </c>
      <c r="C187" s="71"/>
      <c r="D187" s="192">
        <f>SUM(D188)</f>
        <v>8535.6</v>
      </c>
      <c r="E187" s="192">
        <f>SUM(E188)</f>
        <v>1770.8</v>
      </c>
      <c r="F187" s="290">
        <f t="shared" si="4"/>
        <v>20.746051829982658</v>
      </c>
      <c r="G187" s="291">
        <f t="shared" si="5"/>
        <v>-6764.8</v>
      </c>
    </row>
    <row r="188" spans="1:7" ht="31.5">
      <c r="A188" s="74" t="s">
        <v>151</v>
      </c>
      <c r="B188" s="71" t="s">
        <v>275</v>
      </c>
      <c r="C188" s="71" t="s">
        <v>187</v>
      </c>
      <c r="D188" s="188">
        <f>SUM('не брать'!H819+'не брать'!H714+'не брать'!H470)</f>
        <v>8535.6</v>
      </c>
      <c r="E188" s="188">
        <f>SUM('не брать'!I819+'не брать'!I714+'не брать'!I470)</f>
        <v>1770.8</v>
      </c>
      <c r="F188" s="290">
        <f t="shared" si="4"/>
        <v>20.746051829982658</v>
      </c>
      <c r="G188" s="291">
        <f t="shared" si="5"/>
        <v>-6764.8</v>
      </c>
    </row>
    <row r="189" spans="1:7" ht="31.5" hidden="1">
      <c r="A189" s="24" t="s">
        <v>616</v>
      </c>
      <c r="B189" s="71" t="s">
        <v>617</v>
      </c>
      <c r="C189" s="71"/>
      <c r="D189" s="188">
        <f>SUM(D190)</f>
        <v>0</v>
      </c>
      <c r="E189" s="188">
        <f>SUM(E190)</f>
        <v>0</v>
      </c>
      <c r="F189" s="290" t="e">
        <f t="shared" si="4"/>
        <v>#DIV/0!</v>
      </c>
      <c r="G189" s="291">
        <f t="shared" si="5"/>
        <v>0</v>
      </c>
    </row>
    <row r="190" spans="1:7" ht="31.5" hidden="1">
      <c r="A190" s="24" t="s">
        <v>151</v>
      </c>
      <c r="B190" s="71" t="s">
        <v>617</v>
      </c>
      <c r="C190" s="71" t="s">
        <v>187</v>
      </c>
      <c r="D190" s="188">
        <f>SUM('не брать'!H822)</f>
        <v>0</v>
      </c>
      <c r="E190" s="188">
        <f>SUM('не брать'!I822)</f>
        <v>0</v>
      </c>
      <c r="F190" s="290" t="e">
        <f t="shared" si="4"/>
        <v>#DIV/0!</v>
      </c>
      <c r="G190" s="291">
        <f t="shared" si="5"/>
        <v>0</v>
      </c>
    </row>
    <row r="191" spans="1:7" ht="31.5" hidden="1">
      <c r="A191" s="24" t="s">
        <v>618</v>
      </c>
      <c r="B191" s="71" t="s">
        <v>619</v>
      </c>
      <c r="C191" s="71"/>
      <c r="D191" s="188">
        <f>SUM(D192)</f>
        <v>0</v>
      </c>
      <c r="E191" s="188">
        <f>SUM(E192)</f>
        <v>0</v>
      </c>
      <c r="F191" s="290" t="e">
        <f t="shared" si="4"/>
        <v>#DIV/0!</v>
      </c>
      <c r="G191" s="291">
        <f t="shared" si="5"/>
        <v>0</v>
      </c>
    </row>
    <row r="192" spans="1:7" ht="31.5" hidden="1">
      <c r="A192" s="24" t="s">
        <v>151</v>
      </c>
      <c r="B192" s="71" t="s">
        <v>619</v>
      </c>
      <c r="C192" s="71" t="s">
        <v>187</v>
      </c>
      <c r="D192" s="188">
        <f>SUM('не брать'!H824)</f>
        <v>0</v>
      </c>
      <c r="E192" s="188">
        <f>SUM('не брать'!I824)</f>
        <v>0</v>
      </c>
      <c r="F192" s="290" t="e">
        <f t="shared" si="4"/>
        <v>#DIV/0!</v>
      </c>
      <c r="G192" s="291">
        <f t="shared" si="5"/>
        <v>0</v>
      </c>
    </row>
    <row r="193" spans="1:7" ht="63" hidden="1">
      <c r="A193" s="74" t="s">
        <v>856</v>
      </c>
      <c r="B193" s="71" t="s">
        <v>177</v>
      </c>
      <c r="C193" s="71"/>
      <c r="D193" s="192">
        <f>SUM(D194)</f>
        <v>0</v>
      </c>
      <c r="E193" s="192">
        <f>SUM(E194)</f>
        <v>0</v>
      </c>
      <c r="F193" s="290" t="e">
        <f t="shared" si="4"/>
        <v>#DIV/0!</v>
      </c>
      <c r="G193" s="291">
        <f t="shared" si="5"/>
        <v>0</v>
      </c>
    </row>
    <row r="194" spans="1:7" ht="31.5" hidden="1">
      <c r="A194" s="74" t="s">
        <v>151</v>
      </c>
      <c r="B194" s="71" t="s">
        <v>177</v>
      </c>
      <c r="C194" s="71" t="s">
        <v>187</v>
      </c>
      <c r="D194" s="192"/>
      <c r="E194" s="192"/>
      <c r="F194" s="290" t="e">
        <f t="shared" si="4"/>
        <v>#DIV/0!</v>
      </c>
      <c r="G194" s="291">
        <f t="shared" si="5"/>
        <v>0</v>
      </c>
    </row>
    <row r="195" spans="1:7" ht="110.25" hidden="1">
      <c r="A195" s="76" t="s">
        <v>800</v>
      </c>
      <c r="B195" s="71" t="s">
        <v>272</v>
      </c>
      <c r="C195" s="71"/>
      <c r="D195" s="192">
        <f>SUM(D196)</f>
        <v>0</v>
      </c>
      <c r="E195" s="192">
        <f>SUM(E196)</f>
        <v>0</v>
      </c>
      <c r="F195" s="290" t="e">
        <f t="shared" si="4"/>
        <v>#DIV/0!</v>
      </c>
      <c r="G195" s="291">
        <f t="shared" si="5"/>
        <v>0</v>
      </c>
    </row>
    <row r="196" spans="1:7" ht="31.5" hidden="1">
      <c r="A196" s="74" t="s">
        <v>151</v>
      </c>
      <c r="B196" s="71" t="s">
        <v>272</v>
      </c>
      <c r="C196" s="71" t="s">
        <v>187</v>
      </c>
      <c r="D196" s="188">
        <f>SUM('не брать'!H826)</f>
        <v>0</v>
      </c>
      <c r="E196" s="188">
        <f>SUM('не брать'!I826)</f>
        <v>0</v>
      </c>
      <c r="F196" s="290" t="e">
        <f t="shared" si="4"/>
        <v>#DIV/0!</v>
      </c>
      <c r="G196" s="291">
        <f t="shared" si="5"/>
        <v>0</v>
      </c>
    </row>
    <row r="197" spans="1:7">
      <c r="A197" s="178" t="s">
        <v>1045</v>
      </c>
      <c r="B197" s="71" t="s">
        <v>1044</v>
      </c>
      <c r="C197" s="71"/>
      <c r="D197" s="188">
        <f>SUM(D198)</f>
        <v>27360</v>
      </c>
      <c r="E197" s="188">
        <f>SUM(E198)</f>
        <v>2808.3</v>
      </c>
      <c r="F197" s="290">
        <f t="shared" si="4"/>
        <v>10.264254385964913</v>
      </c>
      <c r="G197" s="291">
        <f t="shared" si="5"/>
        <v>-24551.7</v>
      </c>
    </row>
    <row r="198" spans="1:7">
      <c r="A198" s="75" t="s">
        <v>135</v>
      </c>
      <c r="B198" s="71" t="s">
        <v>1044</v>
      </c>
      <c r="C198" s="71" t="s">
        <v>438</v>
      </c>
      <c r="D198" s="188">
        <f>SUM('не брать'!H474)</f>
        <v>27360</v>
      </c>
      <c r="E198" s="188">
        <f>SUM('не брать'!I474)</f>
        <v>2808.3</v>
      </c>
      <c r="F198" s="290">
        <f t="shared" si="4"/>
        <v>10.264254385964913</v>
      </c>
      <c r="G198" s="291">
        <f t="shared" si="5"/>
        <v>-24551.7</v>
      </c>
    </row>
    <row r="199" spans="1:7" ht="63" hidden="1">
      <c r="A199" s="24" t="s">
        <v>801</v>
      </c>
      <c r="B199" s="71" t="s">
        <v>313</v>
      </c>
      <c r="C199" s="71"/>
      <c r="D199" s="192">
        <f>SUM(D200)</f>
        <v>0</v>
      </c>
      <c r="E199" s="192">
        <f>SUM(E200)</f>
        <v>0</v>
      </c>
      <c r="F199" s="290" t="e">
        <f t="shared" si="4"/>
        <v>#DIV/0!</v>
      </c>
      <c r="G199" s="291">
        <f t="shared" si="5"/>
        <v>0</v>
      </c>
    </row>
    <row r="200" spans="1:7" ht="31.5" hidden="1">
      <c r="A200" s="74" t="s">
        <v>151</v>
      </c>
      <c r="B200" s="71" t="s">
        <v>313</v>
      </c>
      <c r="C200" s="71" t="s">
        <v>187</v>
      </c>
      <c r="D200" s="188">
        <f>SUM('не брать'!H829)</f>
        <v>0</v>
      </c>
      <c r="E200" s="188">
        <f>SUM('не брать'!I829)</f>
        <v>0</v>
      </c>
      <c r="F200" s="290" t="e">
        <f t="shared" si="4"/>
        <v>#DIV/0!</v>
      </c>
      <c r="G200" s="291">
        <f t="shared" si="5"/>
        <v>0</v>
      </c>
    </row>
    <row r="201" spans="1:7" ht="78.75" hidden="1">
      <c r="A201" s="76" t="s">
        <v>797</v>
      </c>
      <c r="B201" s="71" t="s">
        <v>525</v>
      </c>
      <c r="C201" s="71"/>
      <c r="D201" s="192">
        <f>SUM(D202)</f>
        <v>0</v>
      </c>
      <c r="E201" s="192">
        <f>SUM(E202)</f>
        <v>0</v>
      </c>
      <c r="F201" s="290" t="e">
        <f t="shared" si="4"/>
        <v>#DIV/0!</v>
      </c>
      <c r="G201" s="291">
        <f t="shared" si="5"/>
        <v>0</v>
      </c>
    </row>
    <row r="202" spans="1:7" ht="31.5" hidden="1">
      <c r="A202" s="74" t="s">
        <v>151</v>
      </c>
      <c r="B202" s="71" t="s">
        <v>525</v>
      </c>
      <c r="C202" s="71" t="s">
        <v>187</v>
      </c>
      <c r="D202" s="188">
        <f>SUM('не брать'!H813)</f>
        <v>0</v>
      </c>
      <c r="E202" s="188">
        <f>SUM('не брать'!I813)</f>
        <v>0</v>
      </c>
      <c r="F202" s="290" t="e">
        <f t="shared" si="4"/>
        <v>#DIV/0!</v>
      </c>
      <c r="G202" s="291">
        <f t="shared" si="5"/>
        <v>0</v>
      </c>
    </row>
    <row r="203" spans="1:7" ht="78.75" hidden="1">
      <c r="A203" s="76" t="s">
        <v>857</v>
      </c>
      <c r="B203" s="71" t="s">
        <v>276</v>
      </c>
      <c r="C203" s="71"/>
      <c r="D203" s="192">
        <f>SUM(D204)</f>
        <v>0</v>
      </c>
      <c r="E203" s="192">
        <f>SUM(E204)</f>
        <v>0</v>
      </c>
      <c r="F203" s="290" t="e">
        <f t="shared" si="4"/>
        <v>#DIV/0!</v>
      </c>
      <c r="G203" s="291">
        <f t="shared" si="5"/>
        <v>0</v>
      </c>
    </row>
    <row r="204" spans="1:7" ht="31.5" hidden="1">
      <c r="A204" s="76" t="s">
        <v>188</v>
      </c>
      <c r="B204" s="71" t="s">
        <v>276</v>
      </c>
      <c r="C204" s="71" t="s">
        <v>187</v>
      </c>
      <c r="D204" s="188"/>
      <c r="E204" s="188"/>
      <c r="F204" s="290" t="e">
        <f t="shared" ref="F204:F267" si="6">SUM(E204/D204*100)</f>
        <v>#DIV/0!</v>
      </c>
      <c r="G204" s="291">
        <f t="shared" ref="G204:G267" si="7">SUM(E204-D204)</f>
        <v>0</v>
      </c>
    </row>
    <row r="205" spans="1:7" ht="31.5">
      <c r="A205" s="73" t="s">
        <v>423</v>
      </c>
      <c r="B205" s="71" t="s">
        <v>424</v>
      </c>
      <c r="C205" s="71"/>
      <c r="D205" s="192">
        <f>SUM(D206+D211+D214+D216+D222+D224+D226+D232+D234+D228+D230+D218+D220+D208)</f>
        <v>12337.9</v>
      </c>
      <c r="E205" s="192">
        <f>SUM(E206+E211+E214+E216+E222+E224+E226+E232+E234+E228+E230+E218+E220+E208)</f>
        <v>2397.6999999999998</v>
      </c>
      <c r="F205" s="290">
        <f t="shared" si="6"/>
        <v>19.433615120887669</v>
      </c>
      <c r="G205" s="291">
        <f t="shared" si="7"/>
        <v>-9940.2000000000007</v>
      </c>
    </row>
    <row r="206" spans="1:7" ht="63" hidden="1">
      <c r="A206" s="74" t="s">
        <v>789</v>
      </c>
      <c r="B206" s="71" t="s">
        <v>425</v>
      </c>
      <c r="C206" s="71"/>
      <c r="D206" s="188">
        <f>SUM(D207)</f>
        <v>0</v>
      </c>
      <c r="E206" s="188">
        <f>SUM(E207)</f>
        <v>0</v>
      </c>
      <c r="F206" s="290" t="e">
        <f t="shared" si="6"/>
        <v>#DIV/0!</v>
      </c>
      <c r="G206" s="291">
        <f t="shared" si="7"/>
        <v>0</v>
      </c>
    </row>
    <row r="207" spans="1:7" ht="31.5" hidden="1">
      <c r="A207" s="74" t="s">
        <v>151</v>
      </c>
      <c r="B207" s="71" t="s">
        <v>425</v>
      </c>
      <c r="C207" s="71" t="s">
        <v>187</v>
      </c>
      <c r="D207" s="188"/>
      <c r="E207" s="188"/>
      <c r="F207" s="290" t="e">
        <f t="shared" si="6"/>
        <v>#DIV/0!</v>
      </c>
      <c r="G207" s="291">
        <f t="shared" si="7"/>
        <v>0</v>
      </c>
    </row>
    <row r="208" spans="1:7" ht="78.75" hidden="1">
      <c r="A208" s="24" t="s">
        <v>732</v>
      </c>
      <c r="B208" s="83" t="s">
        <v>579</v>
      </c>
      <c r="C208" s="13"/>
      <c r="D208" s="188">
        <f>SUM(D209+D210)</f>
        <v>0</v>
      </c>
      <c r="E208" s="188">
        <f>SUM(E209+E210)</f>
        <v>0</v>
      </c>
      <c r="F208" s="290" t="e">
        <f t="shared" si="6"/>
        <v>#DIV/0!</v>
      </c>
      <c r="G208" s="291">
        <f t="shared" si="7"/>
        <v>0</v>
      </c>
    </row>
    <row r="209" spans="1:7" hidden="1">
      <c r="A209" s="23" t="s">
        <v>441</v>
      </c>
      <c r="B209" s="83" t="s">
        <v>579</v>
      </c>
      <c r="C209" s="83" t="s">
        <v>438</v>
      </c>
      <c r="D209" s="188">
        <f>SUM('не брать'!H466)</f>
        <v>0</v>
      </c>
      <c r="E209" s="188">
        <f>SUM('не брать'!I466)</f>
        <v>0</v>
      </c>
      <c r="F209" s="290" t="e">
        <f t="shared" si="6"/>
        <v>#DIV/0!</v>
      </c>
      <c r="G209" s="291">
        <f t="shared" si="7"/>
        <v>0</v>
      </c>
    </row>
    <row r="210" spans="1:7" ht="31.5" hidden="1">
      <c r="A210" s="74" t="s">
        <v>151</v>
      </c>
      <c r="B210" s="83" t="s">
        <v>579</v>
      </c>
      <c r="C210" s="83" t="s">
        <v>187</v>
      </c>
      <c r="D210" s="188">
        <f>SUM('не брать'!H781)</f>
        <v>0</v>
      </c>
      <c r="E210" s="188">
        <f>SUM('не брать'!I781)</f>
        <v>0</v>
      </c>
      <c r="F210" s="290" t="e">
        <f t="shared" si="6"/>
        <v>#DIV/0!</v>
      </c>
      <c r="G210" s="291">
        <f t="shared" si="7"/>
        <v>0</v>
      </c>
    </row>
    <row r="211" spans="1:7" ht="31.5" hidden="1">
      <c r="A211" s="23" t="s">
        <v>593</v>
      </c>
      <c r="B211" s="83" t="s">
        <v>596</v>
      </c>
      <c r="C211" s="83"/>
      <c r="D211" s="188">
        <f>SUM(D212+D213)</f>
        <v>0</v>
      </c>
      <c r="E211" s="188">
        <f>SUM(E212+E213)</f>
        <v>0</v>
      </c>
      <c r="F211" s="290" t="e">
        <f t="shared" si="6"/>
        <v>#DIV/0!</v>
      </c>
      <c r="G211" s="291">
        <f t="shared" si="7"/>
        <v>0</v>
      </c>
    </row>
    <row r="212" spans="1:7" hidden="1">
      <c r="A212" s="23" t="s">
        <v>135</v>
      </c>
      <c r="B212" s="83" t="s">
        <v>596</v>
      </c>
      <c r="C212" s="83" t="s">
        <v>438</v>
      </c>
      <c r="D212" s="188">
        <f>SUM('не брать'!H468)</f>
        <v>0</v>
      </c>
      <c r="E212" s="188">
        <f>SUM('не брать'!I468)</f>
        <v>0</v>
      </c>
      <c r="F212" s="290" t="e">
        <f t="shared" si="6"/>
        <v>#DIV/0!</v>
      </c>
      <c r="G212" s="291">
        <f t="shared" si="7"/>
        <v>0</v>
      </c>
    </row>
    <row r="213" spans="1:7" ht="31.5" hidden="1">
      <c r="A213" s="74" t="s">
        <v>151</v>
      </c>
      <c r="B213" s="83" t="s">
        <v>596</v>
      </c>
      <c r="C213" s="83" t="s">
        <v>187</v>
      </c>
      <c r="D213" s="188">
        <f>SUM('не брать'!H783)</f>
        <v>0</v>
      </c>
      <c r="E213" s="188">
        <f>SUM('не брать'!I783)</f>
        <v>0</v>
      </c>
      <c r="F213" s="290" t="e">
        <f t="shared" si="6"/>
        <v>#DIV/0!</v>
      </c>
      <c r="G213" s="291">
        <f t="shared" si="7"/>
        <v>0</v>
      </c>
    </row>
    <row r="214" spans="1:7" ht="110.25" hidden="1">
      <c r="A214" s="74" t="s">
        <v>792</v>
      </c>
      <c r="B214" s="71" t="s">
        <v>182</v>
      </c>
      <c r="C214" s="71"/>
      <c r="D214" s="188">
        <f>SUM(D215)</f>
        <v>0</v>
      </c>
      <c r="E214" s="188">
        <f>SUM(E215)</f>
        <v>0</v>
      </c>
      <c r="F214" s="290" t="e">
        <f t="shared" si="6"/>
        <v>#DIV/0!</v>
      </c>
      <c r="G214" s="291">
        <f t="shared" si="7"/>
        <v>0</v>
      </c>
    </row>
    <row r="215" spans="1:7" ht="31.5" hidden="1">
      <c r="A215" s="74" t="s">
        <v>151</v>
      </c>
      <c r="B215" s="71" t="s">
        <v>182</v>
      </c>
      <c r="C215" s="71" t="s">
        <v>187</v>
      </c>
      <c r="D215" s="188">
        <f>SUM('не брать'!H789)</f>
        <v>0</v>
      </c>
      <c r="E215" s="188">
        <f>SUM('не брать'!I789)</f>
        <v>0</v>
      </c>
      <c r="F215" s="290" t="e">
        <f t="shared" si="6"/>
        <v>#DIV/0!</v>
      </c>
      <c r="G215" s="291">
        <f t="shared" si="7"/>
        <v>0</v>
      </c>
    </row>
    <row r="216" spans="1:7">
      <c r="A216" s="74" t="s">
        <v>973</v>
      </c>
      <c r="B216" s="71" t="s">
        <v>274</v>
      </c>
      <c r="C216" s="71"/>
      <c r="D216" s="192">
        <f>SUM(D217)</f>
        <v>12337.9</v>
      </c>
      <c r="E216" s="192">
        <f>SUM(E217)</f>
        <v>2397.6999999999998</v>
      </c>
      <c r="F216" s="290">
        <f t="shared" si="6"/>
        <v>19.433615120887669</v>
      </c>
      <c r="G216" s="291">
        <f t="shared" si="7"/>
        <v>-9940.2000000000007</v>
      </c>
    </row>
    <row r="217" spans="1:7" ht="31.5">
      <c r="A217" s="74" t="s">
        <v>151</v>
      </c>
      <c r="B217" s="71" t="s">
        <v>274</v>
      </c>
      <c r="C217" s="71" t="s">
        <v>187</v>
      </c>
      <c r="D217" s="188">
        <f>SUM('не брать'!H770+'не брать'!H716+'не брать'!H472)</f>
        <v>12337.9</v>
      </c>
      <c r="E217" s="188">
        <f>SUM('не брать'!I770+'не брать'!I716+'не брать'!I472)</f>
        <v>2397.6999999999998</v>
      </c>
      <c r="F217" s="290">
        <f t="shared" si="6"/>
        <v>19.433615120887669</v>
      </c>
      <c r="G217" s="291">
        <f t="shared" si="7"/>
        <v>-9940.2000000000007</v>
      </c>
    </row>
    <row r="218" spans="1:7" ht="31.5" hidden="1">
      <c r="A218" s="24" t="s">
        <v>563</v>
      </c>
      <c r="B218" s="83" t="s">
        <v>567</v>
      </c>
      <c r="C218" s="83"/>
      <c r="D218" s="188">
        <f>SUM(D219)</f>
        <v>0</v>
      </c>
      <c r="E218" s="188">
        <f>SUM(E219)</f>
        <v>0</v>
      </c>
      <c r="F218" s="290" t="e">
        <f t="shared" si="6"/>
        <v>#DIV/0!</v>
      </c>
      <c r="G218" s="291">
        <f t="shared" si="7"/>
        <v>0</v>
      </c>
    </row>
    <row r="219" spans="1:7" hidden="1">
      <c r="A219" s="24" t="s">
        <v>135</v>
      </c>
      <c r="B219" s="83" t="s">
        <v>567</v>
      </c>
      <c r="C219" s="83" t="s">
        <v>438</v>
      </c>
      <c r="D219" s="188">
        <f>SUM('не брать'!H476)</f>
        <v>0</v>
      </c>
      <c r="E219" s="188">
        <f>SUM('не брать'!I476)</f>
        <v>0</v>
      </c>
      <c r="F219" s="290" t="e">
        <f t="shared" si="6"/>
        <v>#DIV/0!</v>
      </c>
      <c r="G219" s="291">
        <f t="shared" si="7"/>
        <v>0</v>
      </c>
    </row>
    <row r="220" spans="1:7" ht="47.25" hidden="1">
      <c r="A220" s="24" t="s">
        <v>565</v>
      </c>
      <c r="B220" s="83" t="s">
        <v>568</v>
      </c>
      <c r="C220" s="83"/>
      <c r="D220" s="188">
        <f>SUM(D221)</f>
        <v>0</v>
      </c>
      <c r="E220" s="188">
        <f>SUM(E221)</f>
        <v>0</v>
      </c>
      <c r="F220" s="290" t="e">
        <f t="shared" si="6"/>
        <v>#DIV/0!</v>
      </c>
      <c r="G220" s="291">
        <f t="shared" si="7"/>
        <v>0</v>
      </c>
    </row>
    <row r="221" spans="1:7" hidden="1">
      <c r="A221" s="24" t="s">
        <v>135</v>
      </c>
      <c r="B221" s="83" t="s">
        <v>568</v>
      </c>
      <c r="C221" s="83" t="s">
        <v>438</v>
      </c>
      <c r="D221" s="188">
        <f>SUM('не брать'!H478)</f>
        <v>0</v>
      </c>
      <c r="E221" s="188">
        <f>SUM('не брать'!I478)</f>
        <v>0</v>
      </c>
      <c r="F221" s="290" t="e">
        <f t="shared" si="6"/>
        <v>#DIV/0!</v>
      </c>
      <c r="G221" s="291">
        <f t="shared" si="7"/>
        <v>0</v>
      </c>
    </row>
    <row r="222" spans="1:7" ht="47.25" hidden="1">
      <c r="A222" s="74" t="s">
        <v>787</v>
      </c>
      <c r="B222" s="71" t="s">
        <v>337</v>
      </c>
      <c r="C222" s="71"/>
      <c r="D222" s="192">
        <f>SUM(D223)</f>
        <v>0</v>
      </c>
      <c r="E222" s="192">
        <f>SUM(E223)</f>
        <v>0</v>
      </c>
      <c r="F222" s="290" t="e">
        <f t="shared" si="6"/>
        <v>#DIV/0!</v>
      </c>
      <c r="G222" s="291">
        <f t="shared" si="7"/>
        <v>0</v>
      </c>
    </row>
    <row r="223" spans="1:7" ht="31.5" hidden="1">
      <c r="A223" s="74" t="s">
        <v>151</v>
      </c>
      <c r="B223" s="71" t="s">
        <v>337</v>
      </c>
      <c r="C223" s="71" t="s">
        <v>187</v>
      </c>
      <c r="D223" s="188"/>
      <c r="E223" s="188"/>
      <c r="F223" s="290" t="e">
        <f t="shared" si="6"/>
        <v>#DIV/0!</v>
      </c>
      <c r="G223" s="291">
        <f t="shared" si="7"/>
        <v>0</v>
      </c>
    </row>
    <row r="224" spans="1:7" ht="63" hidden="1">
      <c r="A224" s="74" t="s">
        <v>788</v>
      </c>
      <c r="B224" s="71" t="s">
        <v>338</v>
      </c>
      <c r="C224" s="71"/>
      <c r="D224" s="192">
        <f>SUM(D225)</f>
        <v>0</v>
      </c>
      <c r="E224" s="192">
        <f>SUM(E225)</f>
        <v>0</v>
      </c>
      <c r="F224" s="290" t="e">
        <f t="shared" si="6"/>
        <v>#DIV/0!</v>
      </c>
      <c r="G224" s="291">
        <f t="shared" si="7"/>
        <v>0</v>
      </c>
    </row>
    <row r="225" spans="1:7" ht="31.5" hidden="1">
      <c r="A225" s="74" t="s">
        <v>151</v>
      </c>
      <c r="B225" s="71" t="s">
        <v>338</v>
      </c>
      <c r="C225" s="71" t="s">
        <v>187</v>
      </c>
      <c r="D225" s="188"/>
      <c r="E225" s="188"/>
      <c r="F225" s="290" t="e">
        <f t="shared" si="6"/>
        <v>#DIV/0!</v>
      </c>
      <c r="G225" s="291">
        <f t="shared" si="7"/>
        <v>0</v>
      </c>
    </row>
    <row r="226" spans="1:7" ht="63" hidden="1">
      <c r="A226" s="74" t="s">
        <v>858</v>
      </c>
      <c r="B226" s="71" t="s">
        <v>425</v>
      </c>
      <c r="C226" s="71"/>
      <c r="D226" s="192">
        <f>SUM(D227)</f>
        <v>0</v>
      </c>
      <c r="E226" s="192">
        <f>SUM(E227)</f>
        <v>0</v>
      </c>
      <c r="F226" s="290" t="e">
        <f t="shared" si="6"/>
        <v>#DIV/0!</v>
      </c>
      <c r="G226" s="291">
        <f t="shared" si="7"/>
        <v>0</v>
      </c>
    </row>
    <row r="227" spans="1:7" ht="31.5" hidden="1">
      <c r="A227" s="74" t="s">
        <v>151</v>
      </c>
      <c r="B227" s="71" t="s">
        <v>425</v>
      </c>
      <c r="C227" s="71" t="s">
        <v>187</v>
      </c>
      <c r="D227" s="192"/>
      <c r="E227" s="192"/>
      <c r="F227" s="290" t="e">
        <f t="shared" si="6"/>
        <v>#DIV/0!</v>
      </c>
      <c r="G227" s="291">
        <f t="shared" si="7"/>
        <v>0</v>
      </c>
    </row>
    <row r="228" spans="1:7" ht="94.5" hidden="1">
      <c r="A228" s="74" t="s">
        <v>793</v>
      </c>
      <c r="B228" s="71" t="s">
        <v>271</v>
      </c>
      <c r="C228" s="71"/>
      <c r="D228" s="192">
        <f>SUM(D229)</f>
        <v>0</v>
      </c>
      <c r="E228" s="192">
        <f>SUM(E229)</f>
        <v>0</v>
      </c>
      <c r="F228" s="290" t="e">
        <f t="shared" si="6"/>
        <v>#DIV/0!</v>
      </c>
      <c r="G228" s="291">
        <f t="shared" si="7"/>
        <v>0</v>
      </c>
    </row>
    <row r="229" spans="1:7" ht="31.5" hidden="1">
      <c r="A229" s="74" t="s">
        <v>151</v>
      </c>
      <c r="B229" s="71" t="s">
        <v>271</v>
      </c>
      <c r="C229" s="71" t="s">
        <v>187</v>
      </c>
      <c r="D229" s="188">
        <f>SUM('не брать'!H791)</f>
        <v>0</v>
      </c>
      <c r="E229" s="188">
        <f>SUM('не брать'!I791)</f>
        <v>0</v>
      </c>
      <c r="F229" s="290" t="e">
        <f t="shared" si="6"/>
        <v>#DIV/0!</v>
      </c>
      <c r="G229" s="291">
        <f t="shared" si="7"/>
        <v>0</v>
      </c>
    </row>
    <row r="230" spans="1:7" ht="78.75" hidden="1">
      <c r="A230" s="24" t="s">
        <v>796</v>
      </c>
      <c r="B230" s="12" t="s">
        <v>641</v>
      </c>
      <c r="C230" s="12"/>
      <c r="D230" s="188">
        <f>SUM(D231)</f>
        <v>0</v>
      </c>
      <c r="E230" s="188">
        <f>SUM(E231)</f>
        <v>0</v>
      </c>
      <c r="F230" s="290" t="e">
        <f t="shared" si="6"/>
        <v>#DIV/0!</v>
      </c>
      <c r="G230" s="291">
        <f t="shared" si="7"/>
        <v>0</v>
      </c>
    </row>
    <row r="231" spans="1:7" ht="31.5" hidden="1">
      <c r="A231" s="24" t="s">
        <v>151</v>
      </c>
      <c r="B231" s="12" t="s">
        <v>641</v>
      </c>
      <c r="C231" s="12" t="s">
        <v>187</v>
      </c>
      <c r="D231" s="188">
        <f>SUM('не брать'!H798)</f>
        <v>0</v>
      </c>
      <c r="E231" s="188">
        <f>SUM('не брать'!I798)</f>
        <v>0</v>
      </c>
      <c r="F231" s="290" t="e">
        <f t="shared" si="6"/>
        <v>#DIV/0!</v>
      </c>
      <c r="G231" s="291">
        <f t="shared" si="7"/>
        <v>0</v>
      </c>
    </row>
    <row r="232" spans="1:7" ht="105.75" hidden="1" customHeight="1">
      <c r="A232" s="74" t="s">
        <v>790</v>
      </c>
      <c r="B232" s="71" t="s">
        <v>0</v>
      </c>
      <c r="C232" s="71"/>
      <c r="D232" s="192">
        <f>SUM(D233)</f>
        <v>0</v>
      </c>
      <c r="E232" s="192">
        <f>SUM(E233)</f>
        <v>0</v>
      </c>
      <c r="F232" s="290" t="e">
        <f t="shared" si="6"/>
        <v>#DIV/0!</v>
      </c>
      <c r="G232" s="291">
        <f t="shared" si="7"/>
        <v>0</v>
      </c>
    </row>
    <row r="233" spans="1:7" ht="31.5" hidden="1">
      <c r="A233" s="74" t="s">
        <v>151</v>
      </c>
      <c r="B233" s="71" t="s">
        <v>0</v>
      </c>
      <c r="C233" s="71" t="s">
        <v>187</v>
      </c>
      <c r="D233" s="188">
        <f>SUM('не брать'!H785)</f>
        <v>0</v>
      </c>
      <c r="E233" s="188">
        <f>SUM('не брать'!I785)</f>
        <v>0</v>
      </c>
      <c r="F233" s="290" t="e">
        <f t="shared" si="6"/>
        <v>#DIV/0!</v>
      </c>
      <c r="G233" s="291">
        <f t="shared" si="7"/>
        <v>0</v>
      </c>
    </row>
    <row r="234" spans="1:7" ht="78.75" hidden="1">
      <c r="A234" s="78" t="s">
        <v>791</v>
      </c>
      <c r="B234" s="71" t="s">
        <v>1</v>
      </c>
      <c r="C234" s="71"/>
      <c r="D234" s="188">
        <f>SUM(D235)</f>
        <v>0</v>
      </c>
      <c r="E234" s="188">
        <f>SUM(E235)</f>
        <v>0</v>
      </c>
      <c r="F234" s="290" t="e">
        <f t="shared" si="6"/>
        <v>#DIV/0!</v>
      </c>
      <c r="G234" s="291">
        <f t="shared" si="7"/>
        <v>0</v>
      </c>
    </row>
    <row r="235" spans="1:7" ht="31.5" hidden="1">
      <c r="A235" s="74" t="s">
        <v>151</v>
      </c>
      <c r="B235" s="71" t="s">
        <v>1</v>
      </c>
      <c r="C235" s="71" t="s">
        <v>187</v>
      </c>
      <c r="D235" s="188"/>
      <c r="E235" s="188"/>
      <c r="F235" s="290" t="e">
        <f t="shared" si="6"/>
        <v>#DIV/0!</v>
      </c>
      <c r="G235" s="291">
        <f t="shared" si="7"/>
        <v>0</v>
      </c>
    </row>
    <row r="236" spans="1:7" ht="31.5" hidden="1">
      <c r="A236" s="72" t="s">
        <v>528</v>
      </c>
      <c r="B236" s="70" t="s">
        <v>530</v>
      </c>
      <c r="C236" s="71"/>
      <c r="D236" s="191">
        <f>SUM(D237)</f>
        <v>0</v>
      </c>
      <c r="E236" s="191">
        <f>SUM(E237)</f>
        <v>0</v>
      </c>
      <c r="F236" s="290" t="e">
        <f t="shared" si="6"/>
        <v>#DIV/0!</v>
      </c>
      <c r="G236" s="291">
        <f t="shared" si="7"/>
        <v>0</v>
      </c>
    </row>
    <row r="237" spans="1:7" ht="31.5" hidden="1">
      <c r="A237" s="73" t="s">
        <v>529</v>
      </c>
      <c r="B237" s="71" t="s">
        <v>531</v>
      </c>
      <c r="C237" s="71"/>
      <c r="D237" s="192">
        <f>SUM(D238)</f>
        <v>0</v>
      </c>
      <c r="E237" s="192">
        <f>SUM(E238)</f>
        <v>0</v>
      </c>
      <c r="F237" s="290" t="e">
        <f t="shared" si="6"/>
        <v>#DIV/0!</v>
      </c>
      <c r="G237" s="291">
        <f t="shared" si="7"/>
        <v>0</v>
      </c>
    </row>
    <row r="238" spans="1:7" ht="78.75" hidden="1">
      <c r="A238" s="75" t="s">
        <v>786</v>
      </c>
      <c r="B238" s="71" t="s">
        <v>527</v>
      </c>
      <c r="C238" s="71"/>
      <c r="D238" s="192">
        <f>SUM(D239)</f>
        <v>0</v>
      </c>
      <c r="E238" s="192">
        <f>SUM(E239)</f>
        <v>0</v>
      </c>
      <c r="F238" s="290" t="e">
        <f t="shared" si="6"/>
        <v>#DIV/0!</v>
      </c>
      <c r="G238" s="291">
        <f t="shared" si="7"/>
        <v>0</v>
      </c>
    </row>
    <row r="239" spans="1:7" ht="31.5" hidden="1">
      <c r="A239" s="24" t="s">
        <v>151</v>
      </c>
      <c r="B239" s="71" t="s">
        <v>527</v>
      </c>
      <c r="C239" s="71" t="s">
        <v>187</v>
      </c>
      <c r="D239" s="188">
        <f>SUM('не брать'!H766)</f>
        <v>0</v>
      </c>
      <c r="E239" s="188">
        <f>SUM('не брать'!I766)</f>
        <v>0</v>
      </c>
      <c r="F239" s="290" t="e">
        <f t="shared" si="6"/>
        <v>#DIV/0!</v>
      </c>
      <c r="G239" s="291">
        <f t="shared" si="7"/>
        <v>0</v>
      </c>
    </row>
    <row r="240" spans="1:7" ht="47.25">
      <c r="A240" s="77" t="s">
        <v>859</v>
      </c>
      <c r="B240" s="70" t="s">
        <v>446</v>
      </c>
      <c r="C240" s="71"/>
      <c r="D240" s="191">
        <f>SUM(D241+D253+D261+D273)</f>
        <v>4813</v>
      </c>
      <c r="E240" s="191">
        <f>SUM(E241+E253+E261+E273)</f>
        <v>951</v>
      </c>
      <c r="F240" s="290">
        <f t="shared" si="6"/>
        <v>19.758986079368377</v>
      </c>
      <c r="G240" s="291">
        <f t="shared" si="7"/>
        <v>-3862</v>
      </c>
    </row>
    <row r="241" spans="1:7" ht="54" customHeight="1">
      <c r="A241" s="72" t="s">
        <v>860</v>
      </c>
      <c r="B241" s="70" t="s">
        <v>10</v>
      </c>
      <c r="C241" s="71"/>
      <c r="D241" s="191">
        <f>SUM(D242+D250)</f>
        <v>343</v>
      </c>
      <c r="E241" s="191">
        <f>SUM(E242+E250)</f>
        <v>0</v>
      </c>
      <c r="F241" s="290">
        <f t="shared" si="6"/>
        <v>0</v>
      </c>
      <c r="G241" s="291">
        <f t="shared" si="7"/>
        <v>-343</v>
      </c>
    </row>
    <row r="242" spans="1:7" ht="31.5">
      <c r="A242" s="73" t="s">
        <v>495</v>
      </c>
      <c r="B242" s="71" t="s">
        <v>11</v>
      </c>
      <c r="C242" s="71"/>
      <c r="D242" s="192">
        <f>SUM(D245+D248+D243)</f>
        <v>343</v>
      </c>
      <c r="E242" s="192">
        <f>SUM(E245+E248+E243)</f>
        <v>0</v>
      </c>
      <c r="F242" s="290">
        <f t="shared" si="6"/>
        <v>0</v>
      </c>
      <c r="G242" s="291">
        <f t="shared" si="7"/>
        <v>-343</v>
      </c>
    </row>
    <row r="243" spans="1:7">
      <c r="A243" s="75" t="s">
        <v>896</v>
      </c>
      <c r="B243" s="71" t="s">
        <v>897</v>
      </c>
      <c r="C243" s="71"/>
      <c r="D243" s="192">
        <f>SUM(D244)</f>
        <v>343</v>
      </c>
      <c r="E243" s="192">
        <f>SUM(E244)</f>
        <v>0</v>
      </c>
      <c r="F243" s="290">
        <f t="shared" si="6"/>
        <v>0</v>
      </c>
      <c r="G243" s="291">
        <f t="shared" si="7"/>
        <v>-343</v>
      </c>
    </row>
    <row r="244" spans="1:7">
      <c r="A244" s="75" t="s">
        <v>441</v>
      </c>
      <c r="B244" s="71" t="s">
        <v>897</v>
      </c>
      <c r="C244" s="71" t="s">
        <v>438</v>
      </c>
      <c r="D244" s="192">
        <f>SUM('не брать'!H156)</f>
        <v>343</v>
      </c>
      <c r="E244" s="192">
        <f>SUM('не брать'!I156)</f>
        <v>0</v>
      </c>
      <c r="F244" s="290">
        <f t="shared" si="6"/>
        <v>0</v>
      </c>
      <c r="G244" s="291">
        <f t="shared" si="7"/>
        <v>-343</v>
      </c>
    </row>
    <row r="245" spans="1:7" ht="78.75" hidden="1">
      <c r="A245" s="74" t="s">
        <v>861</v>
      </c>
      <c r="B245" s="71" t="s">
        <v>12</v>
      </c>
      <c r="C245" s="71"/>
      <c r="D245" s="192">
        <f>SUM(D246:D247)</f>
        <v>0</v>
      </c>
      <c r="E245" s="192">
        <f>SUM(E246:E247)</f>
        <v>0</v>
      </c>
      <c r="F245" s="290" t="e">
        <f t="shared" si="6"/>
        <v>#DIV/0!</v>
      </c>
      <c r="G245" s="291">
        <f t="shared" si="7"/>
        <v>0</v>
      </c>
    </row>
    <row r="246" spans="1:7" ht="47.25" hidden="1">
      <c r="A246" s="75" t="s">
        <v>13</v>
      </c>
      <c r="B246" s="71" t="s">
        <v>12</v>
      </c>
      <c r="C246" s="71" t="s">
        <v>343</v>
      </c>
      <c r="D246" s="188"/>
      <c r="E246" s="188"/>
      <c r="F246" s="290" t="e">
        <f t="shared" si="6"/>
        <v>#DIV/0!</v>
      </c>
      <c r="G246" s="291">
        <f t="shared" si="7"/>
        <v>0</v>
      </c>
    </row>
    <row r="247" spans="1:7" hidden="1">
      <c r="A247" s="75" t="s">
        <v>135</v>
      </c>
      <c r="B247" s="71" t="s">
        <v>12</v>
      </c>
      <c r="C247" s="71" t="s">
        <v>438</v>
      </c>
      <c r="D247" s="188"/>
      <c r="E247" s="188"/>
      <c r="F247" s="290" t="e">
        <f t="shared" si="6"/>
        <v>#DIV/0!</v>
      </c>
      <c r="G247" s="291">
        <f t="shared" si="7"/>
        <v>0</v>
      </c>
    </row>
    <row r="248" spans="1:7" ht="31.5" hidden="1">
      <c r="A248" s="23" t="s">
        <v>914</v>
      </c>
      <c r="B248" s="71" t="s">
        <v>46</v>
      </c>
      <c r="C248" s="71"/>
      <c r="D248" s="188">
        <f>SUM(D249)</f>
        <v>0</v>
      </c>
      <c r="E248" s="188">
        <f>SUM(E249)</f>
        <v>0</v>
      </c>
      <c r="F248" s="290" t="e">
        <f t="shared" si="6"/>
        <v>#DIV/0!</v>
      </c>
      <c r="G248" s="291">
        <f t="shared" si="7"/>
        <v>0</v>
      </c>
    </row>
    <row r="249" spans="1:7" hidden="1">
      <c r="A249" s="75" t="s">
        <v>135</v>
      </c>
      <c r="B249" s="71" t="s">
        <v>46</v>
      </c>
      <c r="C249" s="71" t="s">
        <v>438</v>
      </c>
      <c r="D249" s="188">
        <f>SUM('не брать'!H158)</f>
        <v>0</v>
      </c>
      <c r="E249" s="188">
        <f>SUM('не брать'!I158)</f>
        <v>0</v>
      </c>
      <c r="F249" s="290" t="e">
        <f t="shared" si="6"/>
        <v>#DIV/0!</v>
      </c>
      <c r="G249" s="291">
        <f t="shared" si="7"/>
        <v>0</v>
      </c>
    </row>
    <row r="250" spans="1:7" ht="32.25" hidden="1" customHeight="1">
      <c r="A250" s="73" t="s">
        <v>496</v>
      </c>
      <c r="B250" s="71" t="s">
        <v>87</v>
      </c>
      <c r="C250" s="71"/>
      <c r="D250" s="192">
        <f>SUM(D251)</f>
        <v>0</v>
      </c>
      <c r="E250" s="192">
        <f>SUM(E251)</f>
        <v>0</v>
      </c>
      <c r="F250" s="290" t="e">
        <f t="shared" si="6"/>
        <v>#DIV/0!</v>
      </c>
      <c r="G250" s="291">
        <f t="shared" si="7"/>
        <v>0</v>
      </c>
    </row>
    <row r="251" spans="1:7" ht="94.5" hidden="1">
      <c r="A251" s="74" t="s">
        <v>672</v>
      </c>
      <c r="B251" s="71" t="s">
        <v>125</v>
      </c>
      <c r="C251" s="71"/>
      <c r="D251" s="192">
        <f>SUM(D252)</f>
        <v>0</v>
      </c>
      <c r="E251" s="192">
        <f>SUM(E252)</f>
        <v>0</v>
      </c>
      <c r="F251" s="290" t="e">
        <f t="shared" si="6"/>
        <v>#DIV/0!</v>
      </c>
      <c r="G251" s="291">
        <f t="shared" si="7"/>
        <v>0</v>
      </c>
    </row>
    <row r="252" spans="1:7" hidden="1">
      <c r="A252" s="75" t="s">
        <v>135</v>
      </c>
      <c r="B252" s="71" t="s">
        <v>125</v>
      </c>
      <c r="C252" s="71" t="s">
        <v>438</v>
      </c>
      <c r="D252" s="188"/>
      <c r="E252" s="188"/>
      <c r="F252" s="290" t="e">
        <f t="shared" si="6"/>
        <v>#DIV/0!</v>
      </c>
      <c r="G252" s="291">
        <f t="shared" si="7"/>
        <v>0</v>
      </c>
    </row>
    <row r="253" spans="1:7" ht="47.25">
      <c r="A253" s="72" t="s">
        <v>862</v>
      </c>
      <c r="B253" s="70" t="s">
        <v>261</v>
      </c>
      <c r="C253" s="71"/>
      <c r="D253" s="188">
        <f>SUM(D254+D258)</f>
        <v>3478</v>
      </c>
      <c r="E253" s="188">
        <f>SUM(E254+E258)</f>
        <v>761.1</v>
      </c>
      <c r="F253" s="290">
        <f t="shared" si="6"/>
        <v>21.883266244968375</v>
      </c>
      <c r="G253" s="291">
        <f t="shared" si="7"/>
        <v>-2716.9</v>
      </c>
    </row>
    <row r="254" spans="1:7" ht="31.5">
      <c r="A254" s="73" t="s">
        <v>497</v>
      </c>
      <c r="B254" s="71" t="s">
        <v>262</v>
      </c>
      <c r="C254" s="71"/>
      <c r="D254" s="188">
        <f>SUM(D255)</f>
        <v>3478</v>
      </c>
      <c r="E254" s="188">
        <f>SUM(E255)</f>
        <v>761.1</v>
      </c>
      <c r="F254" s="290">
        <f t="shared" si="6"/>
        <v>21.883266244968375</v>
      </c>
      <c r="G254" s="291">
        <f t="shared" si="7"/>
        <v>-2716.9</v>
      </c>
    </row>
    <row r="255" spans="1:7">
      <c r="A255" s="75" t="s">
        <v>1019</v>
      </c>
      <c r="B255" s="71" t="s">
        <v>126</v>
      </c>
      <c r="C255" s="71"/>
      <c r="D255" s="188">
        <f>SUM(D256:D257)</f>
        <v>3478</v>
      </c>
      <c r="E255" s="188">
        <f>SUM(E256:E257)</f>
        <v>761.1</v>
      </c>
      <c r="F255" s="290">
        <f t="shared" si="6"/>
        <v>21.883266244968375</v>
      </c>
      <c r="G255" s="291">
        <f t="shared" si="7"/>
        <v>-2716.9</v>
      </c>
    </row>
    <row r="256" spans="1:7" ht="47.25">
      <c r="A256" s="75" t="s">
        <v>13</v>
      </c>
      <c r="B256" s="71" t="s">
        <v>126</v>
      </c>
      <c r="C256" s="71" t="s">
        <v>343</v>
      </c>
      <c r="D256" s="188">
        <f>SUM('не брать'!H148+'не брать'!H599)</f>
        <v>3386</v>
      </c>
      <c r="E256" s="188">
        <f>SUM('не брать'!I148+'не брать'!I599)</f>
        <v>761.1</v>
      </c>
      <c r="F256" s="290">
        <f t="shared" si="6"/>
        <v>22.477849970466629</v>
      </c>
      <c r="G256" s="291">
        <f t="shared" si="7"/>
        <v>-2624.9</v>
      </c>
    </row>
    <row r="257" spans="1:7">
      <c r="A257" s="75" t="s">
        <v>135</v>
      </c>
      <c r="B257" s="71" t="s">
        <v>126</v>
      </c>
      <c r="C257" s="71" t="s">
        <v>438</v>
      </c>
      <c r="D257" s="188">
        <f>SUM('не брать'!H149)</f>
        <v>92</v>
      </c>
      <c r="E257" s="188">
        <f>SUM('не брать'!I149)</f>
        <v>0</v>
      </c>
      <c r="F257" s="290">
        <f t="shared" si="6"/>
        <v>0</v>
      </c>
      <c r="G257" s="291">
        <f t="shared" si="7"/>
        <v>-92</v>
      </c>
    </row>
    <row r="258" spans="1:7" ht="47.25" hidden="1">
      <c r="A258" s="73" t="s">
        <v>498</v>
      </c>
      <c r="B258" s="71" t="s">
        <v>124</v>
      </c>
      <c r="C258" s="71"/>
      <c r="D258" s="188">
        <f>SUM(D259)</f>
        <v>0</v>
      </c>
      <c r="E258" s="188">
        <f>SUM(E259)</f>
        <v>0</v>
      </c>
      <c r="F258" s="290" t="e">
        <f t="shared" si="6"/>
        <v>#DIV/0!</v>
      </c>
      <c r="G258" s="291">
        <f t="shared" si="7"/>
        <v>0</v>
      </c>
    </row>
    <row r="259" spans="1:7" ht="94.5" hidden="1">
      <c r="A259" s="76" t="s">
        <v>863</v>
      </c>
      <c r="B259" s="71" t="s">
        <v>127</v>
      </c>
      <c r="C259" s="71"/>
      <c r="D259" s="188">
        <f>SUM(D260)</f>
        <v>0</v>
      </c>
      <c r="E259" s="188">
        <f>SUM(E260)</f>
        <v>0</v>
      </c>
      <c r="F259" s="290" t="e">
        <f t="shared" si="6"/>
        <v>#DIV/0!</v>
      </c>
      <c r="G259" s="291">
        <f t="shared" si="7"/>
        <v>0</v>
      </c>
    </row>
    <row r="260" spans="1:7" hidden="1">
      <c r="A260" s="75" t="s">
        <v>135</v>
      </c>
      <c r="B260" s="71" t="s">
        <v>127</v>
      </c>
      <c r="C260" s="71" t="s">
        <v>438</v>
      </c>
      <c r="D260" s="188"/>
      <c r="E260" s="188"/>
      <c r="F260" s="290" t="e">
        <f t="shared" si="6"/>
        <v>#DIV/0!</v>
      </c>
      <c r="G260" s="291">
        <f t="shared" si="7"/>
        <v>0</v>
      </c>
    </row>
    <row r="261" spans="1:7" ht="47.25">
      <c r="A261" s="72" t="s">
        <v>864</v>
      </c>
      <c r="B261" s="70" t="s">
        <v>14</v>
      </c>
      <c r="C261" s="71"/>
      <c r="D261" s="191">
        <f>SUM(D262)</f>
        <v>972</v>
      </c>
      <c r="E261" s="191">
        <f>SUM(E262)</f>
        <v>189.9</v>
      </c>
      <c r="F261" s="290">
        <f t="shared" si="6"/>
        <v>19.537037037037038</v>
      </c>
      <c r="G261" s="291">
        <f t="shared" si="7"/>
        <v>-782.1</v>
      </c>
    </row>
    <row r="262" spans="1:7">
      <c r="A262" s="73" t="s">
        <v>499</v>
      </c>
      <c r="B262" s="71" t="s">
        <v>15</v>
      </c>
      <c r="C262" s="71"/>
      <c r="D262" s="192">
        <f>SUM(D263+D270+D266+D268)</f>
        <v>972</v>
      </c>
      <c r="E262" s="192">
        <f>SUM(E263+E270+E266+E268)</f>
        <v>189.9</v>
      </c>
      <c r="F262" s="290">
        <f t="shared" si="6"/>
        <v>19.537037037037038</v>
      </c>
      <c r="G262" s="291">
        <f t="shared" si="7"/>
        <v>-782.1</v>
      </c>
    </row>
    <row r="263" spans="1:7">
      <c r="A263" s="74" t="s">
        <v>1004</v>
      </c>
      <c r="B263" s="71" t="s">
        <v>128</v>
      </c>
      <c r="C263" s="71"/>
      <c r="D263" s="192">
        <f>SUM(D264+D265)</f>
        <v>30</v>
      </c>
      <c r="E263" s="192">
        <f>SUM(E264+E265)</f>
        <v>0</v>
      </c>
      <c r="F263" s="290">
        <f t="shared" si="6"/>
        <v>0</v>
      </c>
      <c r="G263" s="291">
        <f t="shared" si="7"/>
        <v>-30</v>
      </c>
    </row>
    <row r="264" spans="1:7">
      <c r="A264" s="75" t="s">
        <v>135</v>
      </c>
      <c r="B264" s="71" t="s">
        <v>128</v>
      </c>
      <c r="C264" s="71" t="s">
        <v>438</v>
      </c>
      <c r="D264" s="188">
        <f>SUM('не брать'!H462)</f>
        <v>30</v>
      </c>
      <c r="E264" s="188">
        <f>SUM('не брать'!I462)</f>
        <v>0</v>
      </c>
      <c r="F264" s="290">
        <f t="shared" si="6"/>
        <v>0</v>
      </c>
      <c r="G264" s="291">
        <f t="shared" si="7"/>
        <v>-30</v>
      </c>
    </row>
    <row r="265" spans="1:7" ht="31.5" hidden="1">
      <c r="A265" s="76" t="s">
        <v>188</v>
      </c>
      <c r="B265" s="71" t="s">
        <v>128</v>
      </c>
      <c r="C265" s="71" t="s">
        <v>187</v>
      </c>
      <c r="D265" s="188">
        <f>SUM('не брать'!H1024+'не брать'!H981)</f>
        <v>0</v>
      </c>
      <c r="E265" s="188">
        <f>SUM('не брать'!I1024+'не брать'!I981)</f>
        <v>0</v>
      </c>
      <c r="F265" s="290" t="e">
        <f t="shared" si="6"/>
        <v>#DIV/0!</v>
      </c>
      <c r="G265" s="291">
        <f t="shared" si="7"/>
        <v>0</v>
      </c>
    </row>
    <row r="266" spans="1:7">
      <c r="A266" s="23" t="s">
        <v>990</v>
      </c>
      <c r="B266" s="10" t="s">
        <v>456</v>
      </c>
      <c r="C266" s="10"/>
      <c r="D266" s="188">
        <f>SUM(D267)</f>
        <v>95</v>
      </c>
      <c r="E266" s="188">
        <f>SUM(E267)</f>
        <v>0</v>
      </c>
      <c r="F266" s="290">
        <f t="shared" si="6"/>
        <v>0</v>
      </c>
      <c r="G266" s="291">
        <f t="shared" si="7"/>
        <v>-95</v>
      </c>
    </row>
    <row r="267" spans="1:7">
      <c r="A267" s="24" t="s">
        <v>246</v>
      </c>
      <c r="B267" s="10" t="s">
        <v>456</v>
      </c>
      <c r="C267" s="10" t="s">
        <v>438</v>
      </c>
      <c r="D267" s="188">
        <f>SUM('не брать'!H71)</f>
        <v>95</v>
      </c>
      <c r="E267" s="188">
        <f>SUM('не брать'!I71)</f>
        <v>0</v>
      </c>
      <c r="F267" s="290">
        <f t="shared" si="6"/>
        <v>0</v>
      </c>
      <c r="G267" s="291">
        <f t="shared" si="7"/>
        <v>-95</v>
      </c>
    </row>
    <row r="268" spans="1:7" ht="31.5">
      <c r="A268" s="75" t="s">
        <v>637</v>
      </c>
      <c r="B268" s="115" t="s">
        <v>638</v>
      </c>
      <c r="C268" s="115"/>
      <c r="D268" s="188">
        <f>SUM(D269)</f>
        <v>1</v>
      </c>
      <c r="E268" s="188">
        <f>SUM(E269)</f>
        <v>0</v>
      </c>
      <c r="F268" s="290">
        <f t="shared" ref="F268:F331" si="8">SUM(E268/D268*100)</f>
        <v>0</v>
      </c>
      <c r="G268" s="291">
        <f t="shared" ref="G268:G331" si="9">SUM(E268-D268)</f>
        <v>-1</v>
      </c>
    </row>
    <row r="269" spans="1:7" ht="47.25">
      <c r="A269" s="76" t="s">
        <v>436</v>
      </c>
      <c r="B269" s="115" t="s">
        <v>638</v>
      </c>
      <c r="C269" s="115" t="s">
        <v>343</v>
      </c>
      <c r="D269" s="188">
        <f>SUM('не брать'!H73)</f>
        <v>1</v>
      </c>
      <c r="E269" s="188">
        <f>SUM('не брать'!I73)</f>
        <v>0</v>
      </c>
      <c r="F269" s="290">
        <f t="shared" si="8"/>
        <v>0</v>
      </c>
      <c r="G269" s="291">
        <f t="shared" si="9"/>
        <v>-1</v>
      </c>
    </row>
    <row r="270" spans="1:7" ht="31.5">
      <c r="A270" s="74" t="s">
        <v>941</v>
      </c>
      <c r="B270" s="71" t="s">
        <v>123</v>
      </c>
      <c r="C270" s="71"/>
      <c r="D270" s="192">
        <f>SUM(D271:D272)</f>
        <v>846</v>
      </c>
      <c r="E270" s="192">
        <f>SUM(E271:E272)</f>
        <v>189.9</v>
      </c>
      <c r="F270" s="290">
        <f t="shared" si="8"/>
        <v>22.446808510638299</v>
      </c>
      <c r="G270" s="291">
        <f t="shared" si="9"/>
        <v>-656.1</v>
      </c>
    </row>
    <row r="271" spans="1:7" ht="47.25">
      <c r="A271" s="75" t="s">
        <v>13</v>
      </c>
      <c r="B271" s="71" t="s">
        <v>123</v>
      </c>
      <c r="C271" s="71" t="s">
        <v>343</v>
      </c>
      <c r="D271" s="188">
        <f>SUM('не брать'!H85)</f>
        <v>736</v>
      </c>
      <c r="E271" s="188">
        <f>SUM('не брать'!I85)</f>
        <v>189.9</v>
      </c>
      <c r="F271" s="290">
        <f t="shared" si="8"/>
        <v>25.801630434782609</v>
      </c>
      <c r="G271" s="291">
        <f t="shared" si="9"/>
        <v>-546.1</v>
      </c>
    </row>
    <row r="272" spans="1:7">
      <c r="A272" s="75" t="s">
        <v>135</v>
      </c>
      <c r="B272" s="71" t="s">
        <v>123</v>
      </c>
      <c r="C272" s="71" t="s">
        <v>438</v>
      </c>
      <c r="D272" s="188">
        <f>SUM('не брать'!H86)</f>
        <v>110</v>
      </c>
      <c r="E272" s="188">
        <f>SUM('не брать'!I86)</f>
        <v>0</v>
      </c>
      <c r="F272" s="290">
        <f t="shared" si="8"/>
        <v>0</v>
      </c>
      <c r="G272" s="291">
        <f t="shared" si="9"/>
        <v>-110</v>
      </c>
    </row>
    <row r="273" spans="1:7" ht="47.25">
      <c r="A273" s="72" t="s">
        <v>865</v>
      </c>
      <c r="B273" s="70" t="s">
        <v>16</v>
      </c>
      <c r="C273" s="71"/>
      <c r="D273" s="191">
        <f>SUM(D274)</f>
        <v>20</v>
      </c>
      <c r="E273" s="191">
        <f>SUM(E274)</f>
        <v>0</v>
      </c>
      <c r="F273" s="290">
        <f t="shared" si="8"/>
        <v>0</v>
      </c>
      <c r="G273" s="291">
        <f t="shared" si="9"/>
        <v>-20</v>
      </c>
    </row>
    <row r="274" spans="1:7" ht="31.5">
      <c r="A274" s="73" t="s">
        <v>500</v>
      </c>
      <c r="B274" s="71" t="s">
        <v>17</v>
      </c>
      <c r="C274" s="71"/>
      <c r="D274" s="192">
        <f>SUM(D275+D278+D280)</f>
        <v>20</v>
      </c>
      <c r="E274" s="192">
        <f>SUM(E275+E278+E280)</f>
        <v>0</v>
      </c>
      <c r="F274" s="290">
        <f t="shared" si="8"/>
        <v>0</v>
      </c>
      <c r="G274" s="291">
        <f t="shared" si="9"/>
        <v>-20</v>
      </c>
    </row>
    <row r="275" spans="1:7" ht="94.5" hidden="1">
      <c r="A275" s="74" t="s">
        <v>866</v>
      </c>
      <c r="B275" s="71" t="s">
        <v>18</v>
      </c>
      <c r="C275" s="71"/>
      <c r="D275" s="192">
        <f>SUM(D276:D277)</f>
        <v>0</v>
      </c>
      <c r="E275" s="192">
        <f>SUM(E276:E277)</f>
        <v>0</v>
      </c>
      <c r="F275" s="290" t="e">
        <f t="shared" si="8"/>
        <v>#DIV/0!</v>
      </c>
      <c r="G275" s="291">
        <f t="shared" si="9"/>
        <v>0</v>
      </c>
    </row>
    <row r="276" spans="1:7" ht="47.25" hidden="1">
      <c r="A276" s="75" t="s">
        <v>13</v>
      </c>
      <c r="B276" s="71" t="s">
        <v>18</v>
      </c>
      <c r="C276" s="71" t="s">
        <v>343</v>
      </c>
      <c r="D276" s="188"/>
      <c r="E276" s="188"/>
      <c r="F276" s="290" t="e">
        <f t="shared" si="8"/>
        <v>#DIV/0!</v>
      </c>
      <c r="G276" s="291">
        <f t="shared" si="9"/>
        <v>0</v>
      </c>
    </row>
    <row r="277" spans="1:7" hidden="1">
      <c r="A277" s="75" t="s">
        <v>135</v>
      </c>
      <c r="B277" s="71" t="s">
        <v>18</v>
      </c>
      <c r="C277" s="71" t="s">
        <v>438</v>
      </c>
      <c r="D277" s="188"/>
      <c r="E277" s="188"/>
      <c r="F277" s="290" t="e">
        <f t="shared" si="8"/>
        <v>#DIV/0!</v>
      </c>
      <c r="G277" s="291">
        <f t="shared" si="9"/>
        <v>0</v>
      </c>
    </row>
    <row r="278" spans="1:7" ht="78.75" hidden="1">
      <c r="A278" s="74" t="s">
        <v>675</v>
      </c>
      <c r="B278" s="71" t="s">
        <v>413</v>
      </c>
      <c r="C278" s="71"/>
      <c r="D278" s="192">
        <f>SUM(D279)</f>
        <v>0</v>
      </c>
      <c r="E278" s="192">
        <f>SUM(E279)</f>
        <v>0</v>
      </c>
      <c r="F278" s="290" t="e">
        <f t="shared" si="8"/>
        <v>#DIV/0!</v>
      </c>
      <c r="G278" s="291">
        <f t="shared" si="9"/>
        <v>0</v>
      </c>
    </row>
    <row r="279" spans="1:7" hidden="1">
      <c r="A279" s="75" t="s">
        <v>135</v>
      </c>
      <c r="B279" s="71" t="s">
        <v>413</v>
      </c>
      <c r="C279" s="71" t="s">
        <v>438</v>
      </c>
      <c r="D279" s="188"/>
      <c r="E279" s="188"/>
      <c r="F279" s="290" t="e">
        <f t="shared" si="8"/>
        <v>#DIV/0!</v>
      </c>
      <c r="G279" s="291">
        <f t="shared" si="9"/>
        <v>0</v>
      </c>
    </row>
    <row r="280" spans="1:7" ht="31.5">
      <c r="A280" s="74" t="s">
        <v>1020</v>
      </c>
      <c r="B280" s="71" t="s">
        <v>129</v>
      </c>
      <c r="C280" s="71"/>
      <c r="D280" s="192">
        <f>SUM(D281+D282)</f>
        <v>20</v>
      </c>
      <c r="E280" s="192">
        <f>SUM(E281+E282)</f>
        <v>0</v>
      </c>
      <c r="F280" s="290">
        <f t="shared" si="8"/>
        <v>0</v>
      </c>
      <c r="G280" s="291">
        <f t="shared" si="9"/>
        <v>-20</v>
      </c>
    </row>
    <row r="281" spans="1:7">
      <c r="A281" s="75" t="s">
        <v>135</v>
      </c>
      <c r="B281" s="71" t="s">
        <v>129</v>
      </c>
      <c r="C281" s="71" t="s">
        <v>438</v>
      </c>
      <c r="D281" s="188">
        <f>SUM('не брать'!H434)</f>
        <v>20</v>
      </c>
      <c r="E281" s="188">
        <f>SUM('не брать'!I434)</f>
        <v>0</v>
      </c>
      <c r="F281" s="290">
        <f t="shared" si="8"/>
        <v>0</v>
      </c>
      <c r="G281" s="291">
        <f t="shared" si="9"/>
        <v>-20</v>
      </c>
    </row>
    <row r="282" spans="1:7" ht="31.5" hidden="1">
      <c r="A282" s="76" t="s">
        <v>188</v>
      </c>
      <c r="B282" s="71" t="s">
        <v>129</v>
      </c>
      <c r="C282" s="71" t="s">
        <v>187</v>
      </c>
      <c r="D282" s="188">
        <f>SUM('не брать'!H1015)</f>
        <v>0</v>
      </c>
      <c r="E282" s="188">
        <f>SUM('не брать'!I1015)</f>
        <v>0</v>
      </c>
      <c r="F282" s="290" t="e">
        <f t="shared" si="8"/>
        <v>#DIV/0!</v>
      </c>
      <c r="G282" s="291">
        <f t="shared" si="9"/>
        <v>0</v>
      </c>
    </row>
    <row r="283" spans="1:7" ht="63">
      <c r="A283" s="77" t="s">
        <v>867</v>
      </c>
      <c r="B283" s="70" t="s">
        <v>88</v>
      </c>
      <c r="C283" s="71"/>
      <c r="D283" s="191">
        <f>SUM(D284+D361+D399+D410+D427+D432+D443)</f>
        <v>194557.8</v>
      </c>
      <c r="E283" s="191">
        <f>SUM(E284+E361+E399+E410+E427+E432+E443)</f>
        <v>44376.399999999994</v>
      </c>
      <c r="F283" s="290">
        <f t="shared" si="8"/>
        <v>22.808851662590758</v>
      </c>
      <c r="G283" s="291">
        <f t="shared" si="9"/>
        <v>-150181.4</v>
      </c>
    </row>
    <row r="284" spans="1:7" ht="47.25">
      <c r="A284" s="72" t="s">
        <v>868</v>
      </c>
      <c r="B284" s="70" t="s">
        <v>325</v>
      </c>
      <c r="C284" s="71"/>
      <c r="D284" s="191">
        <f>SUM(D285)</f>
        <v>119060.09999999999</v>
      </c>
      <c r="E284" s="191">
        <f>SUM(E285)</f>
        <v>33673.599999999999</v>
      </c>
      <c r="F284" s="290">
        <f t="shared" si="8"/>
        <v>28.28285882508078</v>
      </c>
      <c r="G284" s="291">
        <f t="shared" si="9"/>
        <v>-85386.5</v>
      </c>
    </row>
    <row r="285" spans="1:7" ht="47.25">
      <c r="A285" s="73" t="s">
        <v>869</v>
      </c>
      <c r="B285" s="71" t="s">
        <v>326</v>
      </c>
      <c r="C285" s="71"/>
      <c r="D285" s="192">
        <f>SUM(D286+D288+D291+D310+D314+D321+D353+D351+D324+D326+D302+D312+D316+D328+D334+D337+D341+D343+D349+D331+D339+D308+D304+D355+D357+D359+D319+D346+D300+D296+D298+D294)</f>
        <v>119060.09999999999</v>
      </c>
      <c r="E285" s="192">
        <f>SUM(E286+E288+E291+E310+E314+E321+E353+E351+E324+E326+E302+E312+E316+E328+E334+E337+E341+E343+E349+E331+E339+E308+E304+E355+E357+E359+E319+E346+E300+E296+E298+E294)</f>
        <v>33673.599999999999</v>
      </c>
      <c r="F285" s="290">
        <f t="shared" si="8"/>
        <v>28.28285882508078</v>
      </c>
      <c r="G285" s="291">
        <f t="shared" si="9"/>
        <v>-85386.5</v>
      </c>
    </row>
    <row r="286" spans="1:7" ht="47.25" hidden="1">
      <c r="A286" s="24" t="s">
        <v>585</v>
      </c>
      <c r="B286" s="71" t="s">
        <v>586</v>
      </c>
      <c r="C286" s="71"/>
      <c r="D286" s="192">
        <f>SUM(D287)</f>
        <v>0</v>
      </c>
      <c r="E286" s="192">
        <f>SUM(E287)</f>
        <v>0</v>
      </c>
      <c r="F286" s="290" t="e">
        <f t="shared" si="8"/>
        <v>#DIV/0!</v>
      </c>
      <c r="G286" s="291">
        <f t="shared" si="9"/>
        <v>0</v>
      </c>
    </row>
    <row r="287" spans="1:7" hidden="1">
      <c r="A287" s="23" t="s">
        <v>583</v>
      </c>
      <c r="B287" s="71" t="s">
        <v>586</v>
      </c>
      <c r="C287" s="71" t="s">
        <v>442</v>
      </c>
      <c r="D287" s="192">
        <f>SUM('не брать'!H269)</f>
        <v>0</v>
      </c>
      <c r="E287" s="192">
        <f>SUM('не брать'!I269)</f>
        <v>0</v>
      </c>
      <c r="F287" s="290" t="e">
        <f t="shared" si="8"/>
        <v>#DIV/0!</v>
      </c>
      <c r="G287" s="291">
        <f t="shared" si="9"/>
        <v>0</v>
      </c>
    </row>
    <row r="288" spans="1:7">
      <c r="A288" s="74" t="s">
        <v>1021</v>
      </c>
      <c r="B288" s="71" t="s">
        <v>190</v>
      </c>
      <c r="C288" s="71"/>
      <c r="D288" s="192">
        <f>SUM(D289+D290)</f>
        <v>303</v>
      </c>
      <c r="E288" s="192">
        <f>SUM(E289+E290)</f>
        <v>77.599999999999994</v>
      </c>
      <c r="F288" s="290">
        <f t="shared" si="8"/>
        <v>25.610561056105606</v>
      </c>
      <c r="G288" s="291">
        <f t="shared" si="9"/>
        <v>-225.4</v>
      </c>
    </row>
    <row r="289" spans="1:7">
      <c r="A289" s="75" t="s">
        <v>135</v>
      </c>
      <c r="B289" s="71" t="s">
        <v>190</v>
      </c>
      <c r="C289" s="71" t="s">
        <v>438</v>
      </c>
      <c r="D289" s="188">
        <f>SUM('не брать'!H352)</f>
        <v>303</v>
      </c>
      <c r="E289" s="188">
        <f>SUM('не брать'!I352)</f>
        <v>77.599999999999994</v>
      </c>
      <c r="F289" s="290">
        <f t="shared" si="8"/>
        <v>25.610561056105606</v>
      </c>
      <c r="G289" s="291">
        <f t="shared" si="9"/>
        <v>-225.4</v>
      </c>
    </row>
    <row r="290" spans="1:7" hidden="1">
      <c r="A290" s="23" t="s">
        <v>439</v>
      </c>
      <c r="B290" s="71" t="s">
        <v>190</v>
      </c>
      <c r="C290" s="71" t="s">
        <v>344</v>
      </c>
      <c r="D290" s="188">
        <f>SUM('не брать'!H353)</f>
        <v>0</v>
      </c>
      <c r="E290" s="188">
        <f>SUM('не брать'!I353)</f>
        <v>0</v>
      </c>
      <c r="F290" s="290" t="e">
        <f t="shared" si="8"/>
        <v>#DIV/0!</v>
      </c>
      <c r="G290" s="291">
        <f t="shared" si="9"/>
        <v>0</v>
      </c>
    </row>
    <row r="291" spans="1:7">
      <c r="A291" s="74" t="s">
        <v>1022</v>
      </c>
      <c r="B291" s="71" t="s">
        <v>191</v>
      </c>
      <c r="C291" s="71"/>
      <c r="D291" s="192">
        <f>SUM(D292+D293)</f>
        <v>2600</v>
      </c>
      <c r="E291" s="192">
        <f>SUM(E292+E293)</f>
        <v>0</v>
      </c>
      <c r="F291" s="290">
        <f t="shared" si="8"/>
        <v>0</v>
      </c>
      <c r="G291" s="291">
        <f t="shared" si="9"/>
        <v>-2600</v>
      </c>
    </row>
    <row r="292" spans="1:7">
      <c r="A292" s="75" t="s">
        <v>135</v>
      </c>
      <c r="B292" s="71" t="s">
        <v>191</v>
      </c>
      <c r="C292" s="71" t="s">
        <v>438</v>
      </c>
      <c r="D292" s="188">
        <f>SUM('не брать'!H279)</f>
        <v>2600</v>
      </c>
      <c r="E292" s="188">
        <f>SUM('не брать'!I279)</f>
        <v>0</v>
      </c>
      <c r="F292" s="290">
        <f t="shared" si="8"/>
        <v>0</v>
      </c>
      <c r="G292" s="291">
        <f t="shared" si="9"/>
        <v>-2600</v>
      </c>
    </row>
    <row r="293" spans="1:7" hidden="1">
      <c r="A293" s="75" t="s">
        <v>321</v>
      </c>
      <c r="B293" s="71" t="s">
        <v>191</v>
      </c>
      <c r="C293" s="71" t="s">
        <v>199</v>
      </c>
      <c r="D293" s="188">
        <f>SUM('не брать'!H280+'не брать'!H639)</f>
        <v>0</v>
      </c>
      <c r="E293" s="188">
        <f>SUM('не брать'!I280+'не брать'!I639)</f>
        <v>0</v>
      </c>
      <c r="F293" s="290" t="e">
        <f t="shared" si="8"/>
        <v>#DIV/0!</v>
      </c>
      <c r="G293" s="291">
        <f t="shared" si="9"/>
        <v>0</v>
      </c>
    </row>
    <row r="294" spans="1:7" ht="31.5">
      <c r="A294" s="221" t="s">
        <v>1054</v>
      </c>
      <c r="B294" s="71" t="s">
        <v>270</v>
      </c>
      <c r="C294" s="71"/>
      <c r="D294" s="188">
        <f>SUM(D295)</f>
        <v>585.70000000000005</v>
      </c>
      <c r="E294" s="188">
        <f>SUM(E295)</f>
        <v>96</v>
      </c>
      <c r="F294" s="290">
        <f t="shared" si="8"/>
        <v>16.390643674235957</v>
      </c>
      <c r="G294" s="291">
        <f t="shared" si="9"/>
        <v>-489.70000000000005</v>
      </c>
    </row>
    <row r="295" spans="1:7">
      <c r="A295" s="76" t="s">
        <v>135</v>
      </c>
      <c r="B295" s="71" t="s">
        <v>270</v>
      </c>
      <c r="C295" s="71" t="s">
        <v>438</v>
      </c>
      <c r="D295" s="188">
        <f>SUM('не брать'!H282)</f>
        <v>585.70000000000005</v>
      </c>
      <c r="E295" s="188">
        <f>SUM('не брать'!I282)</f>
        <v>96</v>
      </c>
      <c r="F295" s="290">
        <f t="shared" si="8"/>
        <v>16.390643674235957</v>
      </c>
      <c r="G295" s="291">
        <f t="shared" si="9"/>
        <v>-489.70000000000005</v>
      </c>
    </row>
    <row r="296" spans="1:7" ht="31.5">
      <c r="A296" s="74" t="s">
        <v>925</v>
      </c>
      <c r="B296" s="184" t="s">
        <v>922</v>
      </c>
      <c r="C296" s="184"/>
      <c r="D296" s="188">
        <f>SUM(D297)</f>
        <v>11946</v>
      </c>
      <c r="E296" s="188">
        <f>SUM(E297)</f>
        <v>0</v>
      </c>
      <c r="F296" s="290">
        <f t="shared" si="8"/>
        <v>0</v>
      </c>
      <c r="G296" s="291">
        <f t="shared" si="9"/>
        <v>-11946</v>
      </c>
    </row>
    <row r="297" spans="1:7">
      <c r="A297" s="76" t="s">
        <v>9</v>
      </c>
      <c r="B297" s="184" t="s">
        <v>922</v>
      </c>
      <c r="C297" s="184" t="s">
        <v>438</v>
      </c>
      <c r="D297" s="188">
        <f>SUM('не брать'!H294)</f>
        <v>11946</v>
      </c>
      <c r="E297" s="188">
        <f>SUM('не брать'!I294)</f>
        <v>0</v>
      </c>
      <c r="F297" s="290">
        <f t="shared" si="8"/>
        <v>0</v>
      </c>
      <c r="G297" s="291">
        <f t="shared" si="9"/>
        <v>-11946</v>
      </c>
    </row>
    <row r="298" spans="1:7" ht="31.5">
      <c r="A298" s="74" t="s">
        <v>924</v>
      </c>
      <c r="B298" s="184" t="s">
        <v>923</v>
      </c>
      <c r="C298" s="184"/>
      <c r="D298" s="188">
        <f>SUM(D299)</f>
        <v>628.70000000000005</v>
      </c>
      <c r="E298" s="188">
        <f>SUM(E299)</f>
        <v>0</v>
      </c>
      <c r="F298" s="290">
        <f t="shared" si="8"/>
        <v>0</v>
      </c>
      <c r="G298" s="291">
        <f t="shared" si="9"/>
        <v>-628.70000000000005</v>
      </c>
    </row>
    <row r="299" spans="1:7">
      <c r="A299" s="76" t="s">
        <v>9</v>
      </c>
      <c r="B299" s="184" t="s">
        <v>923</v>
      </c>
      <c r="C299" s="184" t="s">
        <v>438</v>
      </c>
      <c r="D299" s="188">
        <f>SUM('не брать'!H296)</f>
        <v>628.70000000000005</v>
      </c>
      <c r="E299" s="188">
        <f>SUM('не брать'!I296)</f>
        <v>0</v>
      </c>
      <c r="F299" s="290">
        <f t="shared" si="8"/>
        <v>0</v>
      </c>
      <c r="G299" s="291">
        <f t="shared" si="9"/>
        <v>-628.70000000000005</v>
      </c>
    </row>
    <row r="300" spans="1:7" ht="47.25" hidden="1">
      <c r="A300" s="74" t="s">
        <v>709</v>
      </c>
      <c r="B300" s="71" t="s">
        <v>629</v>
      </c>
      <c r="C300" s="71"/>
      <c r="D300" s="188">
        <f>SUM(D301)</f>
        <v>0</v>
      </c>
      <c r="E300" s="188">
        <f>SUM(E301)</f>
        <v>0</v>
      </c>
      <c r="F300" s="290" t="e">
        <f t="shared" si="8"/>
        <v>#DIV/0!</v>
      </c>
      <c r="G300" s="291">
        <f t="shared" si="9"/>
        <v>0</v>
      </c>
    </row>
    <row r="301" spans="1:7" hidden="1">
      <c r="A301" s="76" t="s">
        <v>135</v>
      </c>
      <c r="B301" s="71" t="s">
        <v>629</v>
      </c>
      <c r="C301" s="71" t="s">
        <v>438</v>
      </c>
      <c r="D301" s="188">
        <f>SUM('не брать'!H284)</f>
        <v>0</v>
      </c>
      <c r="E301" s="188">
        <f>SUM('не брать'!I284)</f>
        <v>0</v>
      </c>
      <c r="F301" s="290" t="e">
        <f t="shared" si="8"/>
        <v>#DIV/0!</v>
      </c>
      <c r="G301" s="291">
        <f t="shared" si="9"/>
        <v>0</v>
      </c>
    </row>
    <row r="302" spans="1:7" ht="110.25" hidden="1">
      <c r="A302" s="74" t="s">
        <v>717</v>
      </c>
      <c r="B302" s="71" t="s">
        <v>270</v>
      </c>
      <c r="C302" s="71"/>
      <c r="D302" s="188">
        <f>SUM(D303)</f>
        <v>0</v>
      </c>
      <c r="E302" s="188">
        <f>SUM(E303)</f>
        <v>0</v>
      </c>
      <c r="F302" s="290" t="e">
        <f t="shared" si="8"/>
        <v>#DIV/0!</v>
      </c>
      <c r="G302" s="291">
        <f t="shared" si="9"/>
        <v>0</v>
      </c>
    </row>
    <row r="303" spans="1:7" hidden="1">
      <c r="A303" s="74" t="s">
        <v>439</v>
      </c>
      <c r="B303" s="71" t="s">
        <v>270</v>
      </c>
      <c r="C303" s="71" t="s">
        <v>344</v>
      </c>
      <c r="D303" s="188"/>
      <c r="E303" s="188"/>
      <c r="F303" s="290" t="e">
        <f t="shared" si="8"/>
        <v>#DIV/0!</v>
      </c>
      <c r="G303" s="291">
        <f t="shared" si="9"/>
        <v>0</v>
      </c>
    </row>
    <row r="304" spans="1:7" ht="110.25">
      <c r="A304" s="24" t="s">
        <v>710</v>
      </c>
      <c r="B304" s="71" t="s">
        <v>544</v>
      </c>
      <c r="C304" s="71"/>
      <c r="D304" s="188">
        <f>SUM(D305:D307)</f>
        <v>21.2</v>
      </c>
      <c r="E304" s="188">
        <f>SUM(E305:E307)</f>
        <v>0</v>
      </c>
      <c r="F304" s="290">
        <f t="shared" si="8"/>
        <v>0</v>
      </c>
      <c r="G304" s="291">
        <f t="shared" si="9"/>
        <v>-21.2</v>
      </c>
    </row>
    <row r="305" spans="1:7">
      <c r="A305" s="76" t="s">
        <v>135</v>
      </c>
      <c r="B305" s="184" t="s">
        <v>544</v>
      </c>
      <c r="C305" s="184" t="s">
        <v>438</v>
      </c>
      <c r="D305" s="188">
        <f>SUM('не брать'!H286)</f>
        <v>21.2</v>
      </c>
      <c r="E305" s="188">
        <f>SUM('не брать'!I286)</f>
        <v>0</v>
      </c>
      <c r="F305" s="290">
        <f t="shared" si="8"/>
        <v>0</v>
      </c>
      <c r="G305" s="291">
        <f t="shared" si="9"/>
        <v>-21.2</v>
      </c>
    </row>
    <row r="306" spans="1:7" hidden="1">
      <c r="A306" s="75" t="s">
        <v>583</v>
      </c>
      <c r="B306" s="184" t="s">
        <v>544</v>
      </c>
      <c r="C306" s="184" t="s">
        <v>442</v>
      </c>
      <c r="D306" s="188">
        <f>SUM('не брать'!H287)</f>
        <v>0</v>
      </c>
      <c r="E306" s="188">
        <f>SUM('не брать'!I287)</f>
        <v>0</v>
      </c>
      <c r="F306" s="290" t="e">
        <f t="shared" si="8"/>
        <v>#DIV/0!</v>
      </c>
      <c r="G306" s="291">
        <f t="shared" si="9"/>
        <v>0</v>
      </c>
    </row>
    <row r="307" spans="1:7" hidden="1">
      <c r="A307" s="23" t="s">
        <v>439</v>
      </c>
      <c r="B307" s="71" t="s">
        <v>544</v>
      </c>
      <c r="C307" s="71" t="s">
        <v>344</v>
      </c>
      <c r="D307" s="188">
        <f>SUM('не брать'!H668+'не брать'!H288)</f>
        <v>0</v>
      </c>
      <c r="E307" s="188">
        <f>SUM('не брать'!I668+'не брать'!I288)</f>
        <v>0</v>
      </c>
      <c r="F307" s="290" t="e">
        <f t="shared" si="8"/>
        <v>#DIV/0!</v>
      </c>
      <c r="G307" s="291">
        <f t="shared" si="9"/>
        <v>0</v>
      </c>
    </row>
    <row r="308" spans="1:7" ht="31.5" hidden="1">
      <c r="A308" s="24" t="s">
        <v>543</v>
      </c>
      <c r="B308" s="71" t="s">
        <v>542</v>
      </c>
      <c r="C308" s="71"/>
      <c r="D308" s="188">
        <f>SUM(D309)</f>
        <v>0</v>
      </c>
      <c r="E308" s="188">
        <f>SUM(E309)</f>
        <v>0</v>
      </c>
      <c r="F308" s="290" t="e">
        <f t="shared" si="8"/>
        <v>#DIV/0!</v>
      </c>
      <c r="G308" s="291">
        <f t="shared" si="9"/>
        <v>0</v>
      </c>
    </row>
    <row r="309" spans="1:7" hidden="1">
      <c r="A309" s="23" t="s">
        <v>439</v>
      </c>
      <c r="B309" s="71" t="s">
        <v>542</v>
      </c>
      <c r="C309" s="71" t="s">
        <v>344</v>
      </c>
      <c r="D309" s="188">
        <f>SUM('не брать'!H670+'не брать'!H304)</f>
        <v>0</v>
      </c>
      <c r="E309" s="188">
        <f>SUM('не брать'!I670+'не брать'!I304)</f>
        <v>0</v>
      </c>
      <c r="F309" s="290" t="e">
        <f t="shared" si="8"/>
        <v>#DIV/0!</v>
      </c>
      <c r="G309" s="291">
        <f t="shared" si="9"/>
        <v>0</v>
      </c>
    </row>
    <row r="310" spans="1:7" ht="94.5" hidden="1">
      <c r="A310" s="76" t="s">
        <v>689</v>
      </c>
      <c r="B310" s="71" t="s">
        <v>368</v>
      </c>
      <c r="C310" s="71"/>
      <c r="D310" s="188">
        <f>SUM(D311)</f>
        <v>0</v>
      </c>
      <c r="E310" s="188">
        <f>SUM(E311)</f>
        <v>0</v>
      </c>
      <c r="F310" s="290" t="e">
        <f t="shared" si="8"/>
        <v>#DIV/0!</v>
      </c>
      <c r="G310" s="291">
        <f t="shared" si="9"/>
        <v>0</v>
      </c>
    </row>
    <row r="311" spans="1:7" hidden="1">
      <c r="A311" s="76" t="s">
        <v>439</v>
      </c>
      <c r="B311" s="71" t="s">
        <v>368</v>
      </c>
      <c r="C311" s="71" t="s">
        <v>344</v>
      </c>
      <c r="D311" s="188">
        <f>SUM('не брать'!H634)</f>
        <v>0</v>
      </c>
      <c r="E311" s="188">
        <f>SUM('не брать'!I634)</f>
        <v>0</v>
      </c>
      <c r="F311" s="290" t="e">
        <f t="shared" si="8"/>
        <v>#DIV/0!</v>
      </c>
      <c r="G311" s="291">
        <f t="shared" si="9"/>
        <v>0</v>
      </c>
    </row>
    <row r="312" spans="1:7" ht="94.5" hidden="1">
      <c r="A312" s="74" t="s">
        <v>713</v>
      </c>
      <c r="B312" s="71" t="s">
        <v>181</v>
      </c>
      <c r="C312" s="71"/>
      <c r="D312" s="188">
        <f>SUM(D313)</f>
        <v>0</v>
      </c>
      <c r="E312" s="188">
        <f>SUM(E313)</f>
        <v>0</v>
      </c>
      <c r="F312" s="290" t="e">
        <f t="shared" si="8"/>
        <v>#DIV/0!</v>
      </c>
      <c r="G312" s="291">
        <f t="shared" si="9"/>
        <v>0</v>
      </c>
    </row>
    <row r="313" spans="1:7" hidden="1">
      <c r="A313" s="74" t="s">
        <v>439</v>
      </c>
      <c r="B313" s="71" t="s">
        <v>181</v>
      </c>
      <c r="C313" s="71" t="s">
        <v>344</v>
      </c>
      <c r="D313" s="188"/>
      <c r="E313" s="188"/>
      <c r="F313" s="290" t="e">
        <f t="shared" si="8"/>
        <v>#DIV/0!</v>
      </c>
      <c r="G313" s="291">
        <f t="shared" si="9"/>
        <v>0</v>
      </c>
    </row>
    <row r="314" spans="1:7" ht="31.5">
      <c r="A314" s="24" t="s">
        <v>589</v>
      </c>
      <c r="B314" s="71" t="s">
        <v>590</v>
      </c>
      <c r="C314" s="71"/>
      <c r="D314" s="188">
        <f>SUM(D315)</f>
        <v>4000</v>
      </c>
      <c r="E314" s="188">
        <f>SUM(E315)</f>
        <v>0</v>
      </c>
      <c r="F314" s="290">
        <f t="shared" si="8"/>
        <v>0</v>
      </c>
      <c r="G314" s="291">
        <f t="shared" si="9"/>
        <v>-4000</v>
      </c>
    </row>
    <row r="315" spans="1:7">
      <c r="A315" s="24" t="s">
        <v>439</v>
      </c>
      <c r="B315" s="71" t="s">
        <v>590</v>
      </c>
      <c r="C315" s="71" t="s">
        <v>344</v>
      </c>
      <c r="D315" s="188">
        <f>SUM('не брать'!H315)</f>
        <v>4000</v>
      </c>
      <c r="E315" s="188">
        <f>SUM('не брать'!I315)</f>
        <v>0</v>
      </c>
      <c r="F315" s="290">
        <f t="shared" si="8"/>
        <v>0</v>
      </c>
      <c r="G315" s="291">
        <f t="shared" si="9"/>
        <v>-4000</v>
      </c>
    </row>
    <row r="316" spans="1:7" ht="110.25" hidden="1">
      <c r="A316" s="74" t="s">
        <v>712</v>
      </c>
      <c r="B316" s="71" t="s">
        <v>449</v>
      </c>
      <c r="C316" s="71"/>
      <c r="D316" s="188">
        <f>SUM(D317+D318)</f>
        <v>0</v>
      </c>
      <c r="E316" s="188">
        <f>SUM(E317+E318)</f>
        <v>0</v>
      </c>
      <c r="F316" s="290" t="e">
        <f t="shared" si="8"/>
        <v>#DIV/0!</v>
      </c>
      <c r="G316" s="291">
        <f t="shared" si="9"/>
        <v>0</v>
      </c>
    </row>
    <row r="317" spans="1:7" hidden="1">
      <c r="A317" s="75" t="s">
        <v>583</v>
      </c>
      <c r="B317" s="71" t="s">
        <v>449</v>
      </c>
      <c r="C317" s="71" t="s">
        <v>442</v>
      </c>
      <c r="D317" s="188">
        <f>SUM('не брать'!H298)</f>
        <v>0</v>
      </c>
      <c r="E317" s="188">
        <f>SUM('не брать'!I298)</f>
        <v>0</v>
      </c>
      <c r="F317" s="290" t="e">
        <f t="shared" si="8"/>
        <v>#DIV/0!</v>
      </c>
      <c r="G317" s="291">
        <f t="shared" si="9"/>
        <v>0</v>
      </c>
    </row>
    <row r="318" spans="1:7" hidden="1">
      <c r="A318" s="24" t="s">
        <v>321</v>
      </c>
      <c r="B318" s="71" t="s">
        <v>449</v>
      </c>
      <c r="C318" s="71" t="s">
        <v>199</v>
      </c>
      <c r="D318" s="188">
        <f>SUM('не брать'!H664)</f>
        <v>0</v>
      </c>
      <c r="E318" s="188">
        <f>SUM('не брать'!I664)</f>
        <v>0</v>
      </c>
      <c r="F318" s="290" t="e">
        <f t="shared" si="8"/>
        <v>#DIV/0!</v>
      </c>
      <c r="G318" s="291">
        <f t="shared" si="9"/>
        <v>0</v>
      </c>
    </row>
    <row r="319" spans="1:7" ht="47.25" hidden="1">
      <c r="A319" s="24" t="s">
        <v>591</v>
      </c>
      <c r="B319" s="71" t="s">
        <v>592</v>
      </c>
      <c r="C319" s="71"/>
      <c r="D319" s="188">
        <f>SUM(D320)</f>
        <v>0</v>
      </c>
      <c r="E319" s="188">
        <f>SUM(E320)</f>
        <v>0</v>
      </c>
      <c r="F319" s="290" t="e">
        <f t="shared" si="8"/>
        <v>#DIV/0!</v>
      </c>
      <c r="G319" s="291">
        <f t="shared" si="9"/>
        <v>0</v>
      </c>
    </row>
    <row r="320" spans="1:7" hidden="1">
      <c r="A320" s="24" t="s">
        <v>135</v>
      </c>
      <c r="B320" s="71" t="s">
        <v>592</v>
      </c>
      <c r="C320" s="71" t="s">
        <v>438</v>
      </c>
      <c r="D320" s="188">
        <f>SUM('не брать'!H300)</f>
        <v>0</v>
      </c>
      <c r="E320" s="188">
        <f>SUM('не брать'!I300)</f>
        <v>0</v>
      </c>
      <c r="F320" s="290" t="e">
        <f t="shared" si="8"/>
        <v>#DIV/0!</v>
      </c>
      <c r="G320" s="291">
        <f t="shared" si="9"/>
        <v>0</v>
      </c>
    </row>
    <row r="321" spans="1:7" ht="126" hidden="1">
      <c r="A321" s="74" t="s">
        <v>714</v>
      </c>
      <c r="B321" s="71" t="s">
        <v>320</v>
      </c>
      <c r="C321" s="71"/>
      <c r="D321" s="192">
        <f>SUM(D322+D323)</f>
        <v>0</v>
      </c>
      <c r="E321" s="192">
        <f>SUM(E322+E323)</f>
        <v>0</v>
      </c>
      <c r="F321" s="290" t="e">
        <f t="shared" si="8"/>
        <v>#DIV/0!</v>
      </c>
      <c r="G321" s="291">
        <f t="shared" si="9"/>
        <v>0</v>
      </c>
    </row>
    <row r="322" spans="1:7" hidden="1">
      <c r="A322" s="75" t="s">
        <v>135</v>
      </c>
      <c r="B322" s="71" t="s">
        <v>320</v>
      </c>
      <c r="C322" s="71" t="s">
        <v>438</v>
      </c>
      <c r="D322" s="188"/>
      <c r="E322" s="188"/>
      <c r="F322" s="290" t="e">
        <f t="shared" si="8"/>
        <v>#DIV/0!</v>
      </c>
      <c r="G322" s="291">
        <f t="shared" si="9"/>
        <v>0</v>
      </c>
    </row>
    <row r="323" spans="1:7" hidden="1">
      <c r="A323" s="74" t="s">
        <v>439</v>
      </c>
      <c r="B323" s="71" t="s">
        <v>320</v>
      </c>
      <c r="C323" s="71" t="s">
        <v>344</v>
      </c>
      <c r="D323" s="188"/>
      <c r="E323" s="188"/>
      <c r="F323" s="290" t="e">
        <f t="shared" si="8"/>
        <v>#DIV/0!</v>
      </c>
      <c r="G323" s="291">
        <f t="shared" si="9"/>
        <v>0</v>
      </c>
    </row>
    <row r="324" spans="1:7" ht="126" hidden="1">
      <c r="A324" s="74" t="s">
        <v>870</v>
      </c>
      <c r="B324" s="71" t="s">
        <v>374</v>
      </c>
      <c r="C324" s="71"/>
      <c r="D324" s="192">
        <f>SUM(D325)</f>
        <v>0</v>
      </c>
      <c r="E324" s="192">
        <f>SUM(E325)</f>
        <v>0</v>
      </c>
      <c r="F324" s="290" t="e">
        <f t="shared" si="8"/>
        <v>#DIV/0!</v>
      </c>
      <c r="G324" s="291">
        <f t="shared" si="9"/>
        <v>0</v>
      </c>
    </row>
    <row r="325" spans="1:7" hidden="1">
      <c r="A325" s="74" t="s">
        <v>439</v>
      </c>
      <c r="B325" s="71" t="s">
        <v>374</v>
      </c>
      <c r="C325" s="71" t="s">
        <v>344</v>
      </c>
      <c r="D325" s="188">
        <f>SUM('не брать'!H275+'не брать'!H666)</f>
        <v>0</v>
      </c>
      <c r="E325" s="188">
        <f>SUM('не брать'!I275+'не брать'!I666)</f>
        <v>0</v>
      </c>
      <c r="F325" s="290" t="e">
        <f t="shared" si="8"/>
        <v>#DIV/0!</v>
      </c>
      <c r="G325" s="291">
        <f t="shared" si="9"/>
        <v>0</v>
      </c>
    </row>
    <row r="326" spans="1:7" ht="126" hidden="1">
      <c r="A326" s="74" t="s">
        <v>707</v>
      </c>
      <c r="B326" s="71" t="s">
        <v>233</v>
      </c>
      <c r="C326" s="71"/>
      <c r="D326" s="192">
        <f>SUM(D327)</f>
        <v>0</v>
      </c>
      <c r="E326" s="192">
        <f>SUM(E327)</f>
        <v>0</v>
      </c>
      <c r="F326" s="290" t="e">
        <f t="shared" si="8"/>
        <v>#DIV/0!</v>
      </c>
      <c r="G326" s="291">
        <f t="shared" si="9"/>
        <v>0</v>
      </c>
    </row>
    <row r="327" spans="1:7" hidden="1">
      <c r="A327" s="74" t="s">
        <v>439</v>
      </c>
      <c r="B327" s="71" t="s">
        <v>233</v>
      </c>
      <c r="C327" s="71" t="s">
        <v>344</v>
      </c>
      <c r="D327" s="188"/>
      <c r="E327" s="188"/>
      <c r="F327" s="290" t="e">
        <f t="shared" si="8"/>
        <v>#DIV/0!</v>
      </c>
      <c r="G327" s="291">
        <f t="shared" si="9"/>
        <v>0</v>
      </c>
    </row>
    <row r="328" spans="1:7" ht="47.25" hidden="1">
      <c r="A328" s="24" t="s">
        <v>483</v>
      </c>
      <c r="B328" s="71" t="s">
        <v>484</v>
      </c>
      <c r="C328" s="71"/>
      <c r="D328" s="188">
        <f>SUM(D329+D330)</f>
        <v>0</v>
      </c>
      <c r="E328" s="188">
        <f>SUM(E329+E330)</f>
        <v>0</v>
      </c>
      <c r="F328" s="290" t="e">
        <f t="shared" si="8"/>
        <v>#DIV/0!</v>
      </c>
      <c r="G328" s="291">
        <f t="shared" si="9"/>
        <v>0</v>
      </c>
    </row>
    <row r="329" spans="1:7" hidden="1">
      <c r="A329" s="23" t="s">
        <v>135</v>
      </c>
      <c r="B329" s="71" t="s">
        <v>484</v>
      </c>
      <c r="C329" s="71" t="s">
        <v>438</v>
      </c>
      <c r="D329" s="188">
        <f>SUM('не брать'!H259)</f>
        <v>0</v>
      </c>
      <c r="E329" s="188">
        <f>SUM('не брать'!I259)</f>
        <v>0</v>
      </c>
      <c r="F329" s="290" t="e">
        <f t="shared" si="8"/>
        <v>#DIV/0!</v>
      </c>
      <c r="G329" s="291">
        <f t="shared" si="9"/>
        <v>0</v>
      </c>
    </row>
    <row r="330" spans="1:7" hidden="1">
      <c r="A330" s="24" t="s">
        <v>321</v>
      </c>
      <c r="B330" s="71" t="s">
        <v>484</v>
      </c>
      <c r="C330" s="71" t="s">
        <v>199</v>
      </c>
      <c r="D330" s="188">
        <f>SUM('не брать'!H647)</f>
        <v>0</v>
      </c>
      <c r="E330" s="188">
        <f>SUM('не брать'!I647)</f>
        <v>0</v>
      </c>
      <c r="F330" s="290" t="e">
        <f t="shared" si="8"/>
        <v>#DIV/0!</v>
      </c>
      <c r="G330" s="291">
        <f t="shared" si="9"/>
        <v>0</v>
      </c>
    </row>
    <row r="331" spans="1:7" ht="126" hidden="1">
      <c r="A331" s="24" t="s">
        <v>702</v>
      </c>
      <c r="B331" s="71" t="s">
        <v>493</v>
      </c>
      <c r="C331" s="71"/>
      <c r="D331" s="188">
        <f>SUM(D333+D332)</f>
        <v>0</v>
      </c>
      <c r="E331" s="188">
        <f>SUM(E333+E332)</f>
        <v>0</v>
      </c>
      <c r="F331" s="290" t="e">
        <f t="shared" si="8"/>
        <v>#DIV/0!</v>
      </c>
      <c r="G331" s="291">
        <f t="shared" si="9"/>
        <v>0</v>
      </c>
    </row>
    <row r="332" spans="1:7" hidden="1">
      <c r="A332" s="24" t="s">
        <v>321</v>
      </c>
      <c r="B332" s="71" t="s">
        <v>493</v>
      </c>
      <c r="C332" s="71" t="s">
        <v>199</v>
      </c>
      <c r="D332" s="188">
        <f>SUM('не брать'!H649)</f>
        <v>0</v>
      </c>
      <c r="E332" s="188">
        <f>SUM('не брать'!I649)</f>
        <v>0</v>
      </c>
      <c r="F332" s="290" t="e">
        <f t="shared" ref="F332:F395" si="10">SUM(E332/D332*100)</f>
        <v>#DIV/0!</v>
      </c>
      <c r="G332" s="291">
        <f t="shared" ref="G332:G395" si="11">SUM(E332-D332)</f>
        <v>0</v>
      </c>
    </row>
    <row r="333" spans="1:7" hidden="1">
      <c r="A333" s="23" t="s">
        <v>439</v>
      </c>
      <c r="B333" s="71" t="s">
        <v>493</v>
      </c>
      <c r="C333" s="71" t="s">
        <v>344</v>
      </c>
      <c r="D333" s="188">
        <f>SUM('не брать'!H265)</f>
        <v>0</v>
      </c>
      <c r="E333" s="188">
        <f>SUM('не брать'!I265)</f>
        <v>0</v>
      </c>
      <c r="F333" s="290" t="e">
        <f t="shared" si="10"/>
        <v>#DIV/0!</v>
      </c>
      <c r="G333" s="291">
        <f t="shared" si="11"/>
        <v>0</v>
      </c>
    </row>
    <row r="334" spans="1:7" ht="31.5">
      <c r="A334" s="24" t="s">
        <v>485</v>
      </c>
      <c r="B334" s="83" t="s">
        <v>639</v>
      </c>
      <c r="C334" s="13"/>
      <c r="D334" s="188">
        <f>SUM(D335+D336)</f>
        <v>97868.5</v>
      </c>
      <c r="E334" s="188">
        <f>SUM(E335+E336)</f>
        <v>33500</v>
      </c>
      <c r="F334" s="290">
        <f t="shared" si="10"/>
        <v>34.229604009461681</v>
      </c>
      <c r="G334" s="291">
        <f t="shared" si="11"/>
        <v>-64368.5</v>
      </c>
    </row>
    <row r="335" spans="1:7">
      <c r="A335" s="24" t="s">
        <v>321</v>
      </c>
      <c r="B335" s="83" t="s">
        <v>639</v>
      </c>
      <c r="C335" s="83" t="s">
        <v>199</v>
      </c>
      <c r="D335" s="188">
        <f>SUM('не брать'!H651)</f>
        <v>0</v>
      </c>
      <c r="E335" s="188">
        <f>SUM('не брать'!I651)</f>
        <v>0</v>
      </c>
      <c r="F335" s="290" t="e">
        <f t="shared" si="10"/>
        <v>#DIV/0!</v>
      </c>
      <c r="G335" s="291">
        <f t="shared" si="11"/>
        <v>0</v>
      </c>
    </row>
    <row r="336" spans="1:7" ht="31.5">
      <c r="A336" s="24" t="s">
        <v>188</v>
      </c>
      <c r="B336" s="83" t="s">
        <v>639</v>
      </c>
      <c r="C336" s="83" t="s">
        <v>187</v>
      </c>
      <c r="D336" s="188">
        <f>SUM('не брать'!H267)</f>
        <v>97868.5</v>
      </c>
      <c r="E336" s="188">
        <f>SUM('не брать'!I267)</f>
        <v>33500</v>
      </c>
      <c r="F336" s="290">
        <f t="shared" si="10"/>
        <v>34.229604009461681</v>
      </c>
      <c r="G336" s="291">
        <f t="shared" si="11"/>
        <v>-64368.5</v>
      </c>
    </row>
    <row r="337" spans="1:7" ht="126" hidden="1">
      <c r="A337" s="24" t="s">
        <v>700</v>
      </c>
      <c r="B337" s="83" t="s">
        <v>513</v>
      </c>
      <c r="C337" s="83"/>
      <c r="D337" s="188">
        <f>SUM(D338)</f>
        <v>0</v>
      </c>
      <c r="E337" s="188">
        <f>SUM(E338)</f>
        <v>0</v>
      </c>
      <c r="F337" s="290" t="e">
        <f t="shared" si="10"/>
        <v>#DIV/0!</v>
      </c>
      <c r="G337" s="291">
        <f t="shared" si="11"/>
        <v>0</v>
      </c>
    </row>
    <row r="338" spans="1:7" hidden="1">
      <c r="A338" s="24" t="s">
        <v>321</v>
      </c>
      <c r="B338" s="83" t="s">
        <v>513</v>
      </c>
      <c r="C338" s="83" t="s">
        <v>199</v>
      </c>
      <c r="D338" s="188">
        <f>SUM('не брать'!H261+'не брать'!H654)</f>
        <v>0</v>
      </c>
      <c r="E338" s="188">
        <f>SUM('не брать'!I261+'не брать'!I654)</f>
        <v>0</v>
      </c>
      <c r="F338" s="290" t="e">
        <f t="shared" si="10"/>
        <v>#DIV/0!</v>
      </c>
      <c r="G338" s="291">
        <f t="shared" si="11"/>
        <v>0</v>
      </c>
    </row>
    <row r="339" spans="1:7" ht="126" hidden="1">
      <c r="A339" s="24" t="s">
        <v>701</v>
      </c>
      <c r="B339" s="83" t="s">
        <v>514</v>
      </c>
      <c r="C339" s="83"/>
      <c r="D339" s="188">
        <f>SUM(D340)</f>
        <v>0</v>
      </c>
      <c r="E339" s="188">
        <f>SUM(E340)</f>
        <v>0</v>
      </c>
      <c r="F339" s="290" t="e">
        <f t="shared" si="10"/>
        <v>#DIV/0!</v>
      </c>
      <c r="G339" s="291">
        <f t="shared" si="11"/>
        <v>0</v>
      </c>
    </row>
    <row r="340" spans="1:7" hidden="1">
      <c r="A340" s="24" t="s">
        <v>321</v>
      </c>
      <c r="B340" s="83" t="s">
        <v>514</v>
      </c>
      <c r="C340" s="83" t="s">
        <v>199</v>
      </c>
      <c r="D340" s="188">
        <f>SUM('не брать'!H263+'не брать'!H656)</f>
        <v>0</v>
      </c>
      <c r="E340" s="188">
        <f>SUM('не брать'!I263+'не брать'!I656)</f>
        <v>0</v>
      </c>
      <c r="F340" s="290" t="e">
        <f t="shared" si="10"/>
        <v>#DIV/0!</v>
      </c>
      <c r="G340" s="291">
        <f t="shared" si="11"/>
        <v>0</v>
      </c>
    </row>
    <row r="341" spans="1:7" ht="31.5" hidden="1">
      <c r="A341" s="23" t="s">
        <v>487</v>
      </c>
      <c r="B341" s="83" t="s">
        <v>490</v>
      </c>
      <c r="C341" s="83"/>
      <c r="D341" s="188">
        <f>SUM(D342)</f>
        <v>0</v>
      </c>
      <c r="E341" s="188">
        <f>SUM(E342)</f>
        <v>0</v>
      </c>
      <c r="F341" s="290" t="e">
        <f t="shared" si="10"/>
        <v>#DIV/0!</v>
      </c>
      <c r="G341" s="291">
        <f t="shared" si="11"/>
        <v>0</v>
      </c>
    </row>
    <row r="342" spans="1:7" hidden="1">
      <c r="A342" s="24" t="s">
        <v>321</v>
      </c>
      <c r="B342" s="83" t="s">
        <v>490</v>
      </c>
      <c r="C342" s="83" t="s">
        <v>199</v>
      </c>
      <c r="D342" s="188">
        <f>SUM('не брать'!H645)</f>
        <v>0</v>
      </c>
      <c r="E342" s="188">
        <f>SUM('не брать'!I645)</f>
        <v>0</v>
      </c>
      <c r="F342" s="290" t="e">
        <f t="shared" si="10"/>
        <v>#DIV/0!</v>
      </c>
      <c r="G342" s="291">
        <f t="shared" si="11"/>
        <v>0</v>
      </c>
    </row>
    <row r="343" spans="1:7" ht="31.5" hidden="1">
      <c r="A343" s="23" t="s">
        <v>488</v>
      </c>
      <c r="B343" s="83" t="s">
        <v>491</v>
      </c>
      <c r="C343" s="83"/>
      <c r="D343" s="188">
        <f>SUM(D345+D344)</f>
        <v>0</v>
      </c>
      <c r="E343" s="188">
        <f>SUM(E345+E344)</f>
        <v>0</v>
      </c>
      <c r="F343" s="290" t="e">
        <f t="shared" si="10"/>
        <v>#DIV/0!</v>
      </c>
      <c r="G343" s="291">
        <f t="shared" si="11"/>
        <v>0</v>
      </c>
    </row>
    <row r="344" spans="1:7" hidden="1">
      <c r="A344" s="75" t="s">
        <v>135</v>
      </c>
      <c r="B344" s="83" t="s">
        <v>491</v>
      </c>
      <c r="C344" s="83" t="s">
        <v>438</v>
      </c>
      <c r="D344" s="188">
        <f>SUM('не брать'!H290)</f>
        <v>0</v>
      </c>
      <c r="E344" s="188">
        <f>SUM('не брать'!I290)</f>
        <v>0</v>
      </c>
      <c r="F344" s="290" t="e">
        <f t="shared" si="10"/>
        <v>#DIV/0!</v>
      </c>
      <c r="G344" s="291">
        <f t="shared" si="11"/>
        <v>0</v>
      </c>
    </row>
    <row r="345" spans="1:7" hidden="1">
      <c r="A345" s="24" t="s">
        <v>321</v>
      </c>
      <c r="B345" s="83" t="s">
        <v>491</v>
      </c>
      <c r="C345" s="83" t="s">
        <v>199</v>
      </c>
      <c r="D345" s="188">
        <f>SUM('не брать'!H658)</f>
        <v>0</v>
      </c>
      <c r="E345" s="188">
        <f>SUM('не брать'!I658)</f>
        <v>0</v>
      </c>
      <c r="F345" s="290" t="e">
        <f t="shared" si="10"/>
        <v>#DIV/0!</v>
      </c>
      <c r="G345" s="291">
        <f t="shared" si="11"/>
        <v>0</v>
      </c>
    </row>
    <row r="346" spans="1:7" ht="47.25" hidden="1">
      <c r="A346" s="23" t="s">
        <v>599</v>
      </c>
      <c r="B346" s="83" t="s">
        <v>600</v>
      </c>
      <c r="C346" s="83"/>
      <c r="D346" s="188">
        <f>SUM(D348+D347)</f>
        <v>0</v>
      </c>
      <c r="E346" s="188">
        <f>SUM(E348+E347)</f>
        <v>0</v>
      </c>
      <c r="F346" s="290" t="e">
        <f t="shared" si="10"/>
        <v>#DIV/0!</v>
      </c>
      <c r="G346" s="291">
        <f t="shared" si="11"/>
        <v>0</v>
      </c>
    </row>
    <row r="347" spans="1:7" hidden="1">
      <c r="A347" s="75" t="s">
        <v>135</v>
      </c>
      <c r="B347" s="83" t="s">
        <v>600</v>
      </c>
      <c r="C347" s="83" t="s">
        <v>438</v>
      </c>
      <c r="D347" s="188">
        <f>SUM('не брать'!H292)</f>
        <v>0</v>
      </c>
      <c r="E347" s="188">
        <f>SUM('не брать'!I292)</f>
        <v>0</v>
      </c>
      <c r="F347" s="290" t="e">
        <f t="shared" si="10"/>
        <v>#DIV/0!</v>
      </c>
      <c r="G347" s="291">
        <f t="shared" si="11"/>
        <v>0</v>
      </c>
    </row>
    <row r="348" spans="1:7" hidden="1">
      <c r="A348" s="24" t="s">
        <v>321</v>
      </c>
      <c r="B348" s="83" t="s">
        <v>600</v>
      </c>
      <c r="C348" s="83" t="s">
        <v>199</v>
      </c>
      <c r="D348" s="188">
        <f>SUM('не брать'!H660)</f>
        <v>0</v>
      </c>
      <c r="E348" s="188">
        <f>SUM('не брать'!I660)</f>
        <v>0</v>
      </c>
      <c r="F348" s="290" t="e">
        <f t="shared" si="10"/>
        <v>#DIV/0!</v>
      </c>
      <c r="G348" s="291">
        <f t="shared" si="11"/>
        <v>0</v>
      </c>
    </row>
    <row r="349" spans="1:7" ht="31.5" hidden="1">
      <c r="A349" s="23" t="s">
        <v>489</v>
      </c>
      <c r="B349" s="83" t="s">
        <v>492</v>
      </c>
      <c r="C349" s="83"/>
      <c r="D349" s="188">
        <f>SUM(D350)</f>
        <v>0</v>
      </c>
      <c r="E349" s="188">
        <f>SUM(E350)</f>
        <v>0</v>
      </c>
      <c r="F349" s="290" t="e">
        <f t="shared" si="10"/>
        <v>#DIV/0!</v>
      </c>
      <c r="G349" s="291">
        <f t="shared" si="11"/>
        <v>0</v>
      </c>
    </row>
    <row r="350" spans="1:7" hidden="1">
      <c r="A350" s="24" t="s">
        <v>321</v>
      </c>
      <c r="B350" s="83" t="s">
        <v>492</v>
      </c>
      <c r="C350" s="83" t="s">
        <v>199</v>
      </c>
      <c r="D350" s="188">
        <f>SUM('не брать'!H662)</f>
        <v>0</v>
      </c>
      <c r="E350" s="188">
        <f>SUM('не брать'!I662)</f>
        <v>0</v>
      </c>
      <c r="F350" s="290" t="e">
        <f t="shared" si="10"/>
        <v>#DIV/0!</v>
      </c>
      <c r="G350" s="291">
        <f t="shared" si="11"/>
        <v>0</v>
      </c>
    </row>
    <row r="351" spans="1:7" ht="141.75" hidden="1">
      <c r="A351" s="74" t="s">
        <v>704</v>
      </c>
      <c r="B351" s="71" t="s">
        <v>361</v>
      </c>
      <c r="C351" s="71"/>
      <c r="D351" s="192">
        <f>SUM(D352)</f>
        <v>0</v>
      </c>
      <c r="E351" s="192">
        <f>SUM(E352)</f>
        <v>0</v>
      </c>
      <c r="F351" s="290" t="e">
        <f t="shared" si="10"/>
        <v>#DIV/0!</v>
      </c>
      <c r="G351" s="291">
        <f t="shared" si="11"/>
        <v>0</v>
      </c>
    </row>
    <row r="352" spans="1:7" hidden="1">
      <c r="A352" s="74" t="s">
        <v>439</v>
      </c>
      <c r="B352" s="71" t="s">
        <v>361</v>
      </c>
      <c r="C352" s="71" t="s">
        <v>344</v>
      </c>
      <c r="D352" s="188"/>
      <c r="E352" s="188"/>
      <c r="F352" s="290" t="e">
        <f t="shared" si="10"/>
        <v>#DIV/0!</v>
      </c>
      <c r="G352" s="291">
        <f t="shared" si="11"/>
        <v>0</v>
      </c>
    </row>
    <row r="353" spans="1:7" ht="110.25" hidden="1">
      <c r="A353" s="74" t="s">
        <v>871</v>
      </c>
      <c r="B353" s="71" t="s">
        <v>192</v>
      </c>
      <c r="C353" s="71"/>
      <c r="D353" s="192">
        <f>SUM(D354)</f>
        <v>0</v>
      </c>
      <c r="E353" s="192">
        <f>SUM(E354)</f>
        <v>0</v>
      </c>
      <c r="F353" s="290" t="e">
        <f t="shared" si="10"/>
        <v>#DIV/0!</v>
      </c>
      <c r="G353" s="291">
        <f t="shared" si="11"/>
        <v>0</v>
      </c>
    </row>
    <row r="354" spans="1:7" hidden="1">
      <c r="A354" s="74" t="s">
        <v>439</v>
      </c>
      <c r="B354" s="71" t="s">
        <v>192</v>
      </c>
      <c r="C354" s="71" t="s">
        <v>344</v>
      </c>
      <c r="D354" s="192"/>
      <c r="E354" s="192"/>
      <c r="F354" s="290" t="e">
        <f t="shared" si="10"/>
        <v>#DIV/0!</v>
      </c>
      <c r="G354" s="291">
        <f t="shared" si="11"/>
        <v>0</v>
      </c>
    </row>
    <row r="355" spans="1:7">
      <c r="A355" s="25" t="s">
        <v>550</v>
      </c>
      <c r="B355" s="71" t="s">
        <v>551</v>
      </c>
      <c r="C355" s="71"/>
      <c r="D355" s="192">
        <f>SUM(D356)</f>
        <v>1107</v>
      </c>
      <c r="E355" s="192">
        <f>SUM(E356)</f>
        <v>0</v>
      </c>
      <c r="F355" s="290">
        <f t="shared" si="10"/>
        <v>0</v>
      </c>
      <c r="G355" s="291">
        <f t="shared" si="11"/>
        <v>-1107</v>
      </c>
    </row>
    <row r="356" spans="1:7">
      <c r="A356" s="76" t="s">
        <v>135</v>
      </c>
      <c r="B356" s="71" t="s">
        <v>551</v>
      </c>
      <c r="C356" s="71" t="s">
        <v>438</v>
      </c>
      <c r="D356" s="192">
        <f>SUM('не брать'!H359)</f>
        <v>1107</v>
      </c>
      <c r="E356" s="192">
        <f>SUM('не брать'!I359)</f>
        <v>0</v>
      </c>
      <c r="F356" s="290">
        <f t="shared" si="10"/>
        <v>0</v>
      </c>
      <c r="G356" s="291">
        <f t="shared" si="11"/>
        <v>-1107</v>
      </c>
    </row>
    <row r="357" spans="1:7" ht="31.5" hidden="1">
      <c r="A357" s="24" t="s">
        <v>563</v>
      </c>
      <c r="B357" s="83" t="s">
        <v>564</v>
      </c>
      <c r="C357" s="83"/>
      <c r="D357" s="192">
        <f>SUM(D358)</f>
        <v>0</v>
      </c>
      <c r="E357" s="192">
        <f>SUM(E358)</f>
        <v>0</v>
      </c>
      <c r="F357" s="290" t="e">
        <f t="shared" si="10"/>
        <v>#DIV/0!</v>
      </c>
      <c r="G357" s="291">
        <f t="shared" si="11"/>
        <v>0</v>
      </c>
    </row>
    <row r="358" spans="1:7" hidden="1">
      <c r="A358" s="24" t="s">
        <v>135</v>
      </c>
      <c r="B358" s="83" t="s">
        <v>564</v>
      </c>
      <c r="C358" s="83" t="s">
        <v>438</v>
      </c>
      <c r="D358" s="192">
        <f>SUM('не брать'!H320)</f>
        <v>0</v>
      </c>
      <c r="E358" s="192">
        <f>SUM('не брать'!I320)</f>
        <v>0</v>
      </c>
      <c r="F358" s="290" t="e">
        <f t="shared" si="10"/>
        <v>#DIV/0!</v>
      </c>
      <c r="G358" s="291">
        <f t="shared" si="11"/>
        <v>0</v>
      </c>
    </row>
    <row r="359" spans="1:7" ht="47.25" hidden="1">
      <c r="A359" s="24" t="s">
        <v>565</v>
      </c>
      <c r="B359" s="83" t="s">
        <v>566</v>
      </c>
      <c r="C359" s="83"/>
      <c r="D359" s="192">
        <f>SUM(D360)</f>
        <v>0</v>
      </c>
      <c r="E359" s="192">
        <f>SUM(E360)</f>
        <v>0</v>
      </c>
      <c r="F359" s="290" t="e">
        <f t="shared" si="10"/>
        <v>#DIV/0!</v>
      </c>
      <c r="G359" s="291">
        <f t="shared" si="11"/>
        <v>0</v>
      </c>
    </row>
    <row r="360" spans="1:7" hidden="1">
      <c r="A360" s="24" t="s">
        <v>135</v>
      </c>
      <c r="B360" s="83" t="s">
        <v>566</v>
      </c>
      <c r="C360" s="83" t="s">
        <v>438</v>
      </c>
      <c r="D360" s="192">
        <f>SUM('не брать'!H322)</f>
        <v>0</v>
      </c>
      <c r="E360" s="192">
        <f>SUM('не брать'!I322)</f>
        <v>0</v>
      </c>
      <c r="F360" s="290" t="e">
        <f t="shared" si="10"/>
        <v>#DIV/0!</v>
      </c>
      <c r="G360" s="291">
        <f t="shared" si="11"/>
        <v>0</v>
      </c>
    </row>
    <row r="361" spans="1:7" ht="31.5">
      <c r="A361" s="72" t="s">
        <v>872</v>
      </c>
      <c r="B361" s="70" t="s">
        <v>382</v>
      </c>
      <c r="C361" s="71"/>
      <c r="D361" s="191">
        <f>SUM(D362+D391+D396)</f>
        <v>27747.5</v>
      </c>
      <c r="E361" s="191">
        <f>SUM(E362+E391+E396)</f>
        <v>2598.6999999999998</v>
      </c>
      <c r="F361" s="290">
        <f t="shared" si="10"/>
        <v>9.3655284259843228</v>
      </c>
      <c r="G361" s="291">
        <f t="shared" si="11"/>
        <v>-25148.799999999999</v>
      </c>
    </row>
    <row r="362" spans="1:7" ht="31.5">
      <c r="A362" s="73" t="s">
        <v>903</v>
      </c>
      <c r="B362" s="71" t="s">
        <v>383</v>
      </c>
      <c r="C362" s="71"/>
      <c r="D362" s="192">
        <f>SUM(D377+D379+D383+D363+D365+D367+D369+D371+D373+D375+D385+D381+D387+D389)</f>
        <v>27140</v>
      </c>
      <c r="E362" s="192">
        <f>SUM(E377+E379+E383+E363+E365+E367+E369+E371+E373+E375+E385+E381+E387+E389)</f>
        <v>2598.6999999999998</v>
      </c>
      <c r="F362" s="290">
        <f t="shared" si="10"/>
        <v>9.5751658069270444</v>
      </c>
      <c r="G362" s="291">
        <f t="shared" si="11"/>
        <v>-24541.3</v>
      </c>
    </row>
    <row r="363" spans="1:7" ht="31.5" hidden="1">
      <c r="A363" s="24" t="s">
        <v>517</v>
      </c>
      <c r="B363" s="71" t="s">
        <v>518</v>
      </c>
      <c r="C363" s="71"/>
      <c r="D363" s="192"/>
      <c r="E363" s="192"/>
      <c r="F363" s="290" t="e">
        <f t="shared" si="10"/>
        <v>#DIV/0!</v>
      </c>
      <c r="G363" s="291">
        <f t="shared" si="11"/>
        <v>0</v>
      </c>
    </row>
    <row r="364" spans="1:7" hidden="1">
      <c r="A364" s="24" t="s">
        <v>321</v>
      </c>
      <c r="B364" s="71" t="s">
        <v>518</v>
      </c>
      <c r="C364" s="71" t="s">
        <v>199</v>
      </c>
      <c r="D364" s="192">
        <f>SUM('не брать'!H675)</f>
        <v>0</v>
      </c>
      <c r="E364" s="192">
        <f>SUM('не брать'!I675)</f>
        <v>0</v>
      </c>
      <c r="F364" s="290" t="e">
        <f t="shared" si="10"/>
        <v>#DIV/0!</v>
      </c>
      <c r="G364" s="291">
        <f t="shared" si="11"/>
        <v>0</v>
      </c>
    </row>
    <row r="365" spans="1:7">
      <c r="A365" s="204" t="s">
        <v>898</v>
      </c>
      <c r="B365" s="184" t="s">
        <v>904</v>
      </c>
      <c r="C365" s="71"/>
      <c r="D365" s="192">
        <f>SUM(D366)</f>
        <v>10000</v>
      </c>
      <c r="E365" s="192">
        <f>SUM(E366)</f>
        <v>2598.6999999999998</v>
      </c>
      <c r="F365" s="290">
        <f t="shared" si="10"/>
        <v>25.986999999999998</v>
      </c>
      <c r="G365" s="291">
        <f t="shared" si="11"/>
        <v>-7401.3</v>
      </c>
    </row>
    <row r="366" spans="1:7">
      <c r="A366" s="205" t="s">
        <v>899</v>
      </c>
      <c r="B366" s="184" t="s">
        <v>904</v>
      </c>
      <c r="C366" s="71" t="s">
        <v>438</v>
      </c>
      <c r="D366" s="192">
        <f>SUM('не брать'!H325)</f>
        <v>10000</v>
      </c>
      <c r="E366" s="192">
        <f>SUM('не брать'!I325)</f>
        <v>2598.6999999999998</v>
      </c>
      <c r="F366" s="290">
        <f t="shared" si="10"/>
        <v>25.986999999999998</v>
      </c>
      <c r="G366" s="291">
        <f t="shared" si="11"/>
        <v>-7401.3</v>
      </c>
    </row>
    <row r="367" spans="1:7">
      <c r="A367" s="204" t="s">
        <v>900</v>
      </c>
      <c r="B367" s="184" t="s">
        <v>905</v>
      </c>
      <c r="C367" s="71"/>
      <c r="D367" s="192">
        <f>SUM(D368)</f>
        <v>1393</v>
      </c>
      <c r="E367" s="192">
        <f>SUM(E368)</f>
        <v>0</v>
      </c>
      <c r="F367" s="290">
        <f t="shared" si="10"/>
        <v>0</v>
      </c>
      <c r="G367" s="291">
        <f t="shared" si="11"/>
        <v>-1393</v>
      </c>
    </row>
    <row r="368" spans="1:7">
      <c r="A368" s="205" t="s">
        <v>899</v>
      </c>
      <c r="B368" s="184" t="s">
        <v>905</v>
      </c>
      <c r="C368" s="71" t="s">
        <v>438</v>
      </c>
      <c r="D368" s="192">
        <f>SUM('не брать'!H326)</f>
        <v>1393</v>
      </c>
      <c r="E368" s="192">
        <f>SUM('не брать'!I326)</f>
        <v>0</v>
      </c>
      <c r="F368" s="290">
        <f t="shared" si="10"/>
        <v>0</v>
      </c>
      <c r="G368" s="291">
        <f t="shared" si="11"/>
        <v>-1393</v>
      </c>
    </row>
    <row r="369" spans="1:7">
      <c r="A369" s="204" t="s">
        <v>901</v>
      </c>
      <c r="B369" s="184" t="s">
        <v>906</v>
      </c>
      <c r="C369" s="71"/>
      <c r="D369" s="192">
        <f>SUM(D370)</f>
        <v>900</v>
      </c>
      <c r="E369" s="192">
        <f>SUM(E370)</f>
        <v>0</v>
      </c>
      <c r="F369" s="290">
        <f t="shared" si="10"/>
        <v>0</v>
      </c>
      <c r="G369" s="291">
        <f t="shared" si="11"/>
        <v>-900</v>
      </c>
    </row>
    <row r="370" spans="1:7">
      <c r="A370" s="205" t="s">
        <v>899</v>
      </c>
      <c r="B370" s="184" t="s">
        <v>906</v>
      </c>
      <c r="C370" s="71" t="s">
        <v>438</v>
      </c>
      <c r="D370" s="192">
        <f>SUM('не брать'!H329)</f>
        <v>900</v>
      </c>
      <c r="E370" s="192">
        <f>SUM('не брать'!I329)</f>
        <v>0</v>
      </c>
      <c r="F370" s="290">
        <f t="shared" si="10"/>
        <v>0</v>
      </c>
      <c r="G370" s="291">
        <f t="shared" si="11"/>
        <v>-900</v>
      </c>
    </row>
    <row r="371" spans="1:7">
      <c r="A371" s="206" t="s">
        <v>902</v>
      </c>
      <c r="B371" s="184" t="s">
        <v>907</v>
      </c>
      <c r="C371" s="71"/>
      <c r="D371" s="192">
        <f>SUM(D372)</f>
        <v>8355</v>
      </c>
      <c r="E371" s="192">
        <f>SUM(E372)</f>
        <v>0</v>
      </c>
      <c r="F371" s="290">
        <f t="shared" si="10"/>
        <v>0</v>
      </c>
      <c r="G371" s="291">
        <f t="shared" si="11"/>
        <v>-8355</v>
      </c>
    </row>
    <row r="372" spans="1:7">
      <c r="A372" s="207" t="s">
        <v>899</v>
      </c>
      <c r="B372" s="184" t="s">
        <v>907</v>
      </c>
      <c r="C372" s="71" t="s">
        <v>438</v>
      </c>
      <c r="D372" s="192">
        <f>SUM('не брать'!H331)</f>
        <v>8355</v>
      </c>
      <c r="E372" s="192">
        <f>SUM('не брать'!I331)</f>
        <v>0</v>
      </c>
      <c r="F372" s="290">
        <f t="shared" si="10"/>
        <v>0</v>
      </c>
      <c r="G372" s="291">
        <f t="shared" si="11"/>
        <v>-8355</v>
      </c>
    </row>
    <row r="373" spans="1:7" ht="31.5">
      <c r="A373" s="209" t="s">
        <v>1042</v>
      </c>
      <c r="B373" s="184" t="s">
        <v>909</v>
      </c>
      <c r="C373" s="184"/>
      <c r="D373" s="192">
        <f>SUM(D374)</f>
        <v>400</v>
      </c>
      <c r="E373" s="192">
        <f>SUM(E374)</f>
        <v>0</v>
      </c>
      <c r="F373" s="290">
        <f t="shared" si="10"/>
        <v>0</v>
      </c>
      <c r="G373" s="291">
        <f t="shared" si="11"/>
        <v>-400</v>
      </c>
    </row>
    <row r="374" spans="1:7">
      <c r="A374" s="207" t="s">
        <v>899</v>
      </c>
      <c r="B374" s="184" t="s">
        <v>909</v>
      </c>
      <c r="C374" s="184" t="s">
        <v>438</v>
      </c>
      <c r="D374" s="192">
        <f>SUM('не брать'!H333)</f>
        <v>400</v>
      </c>
      <c r="E374" s="192">
        <f>SUM('не брать'!I333)</f>
        <v>0</v>
      </c>
      <c r="F374" s="290">
        <f t="shared" si="10"/>
        <v>0</v>
      </c>
      <c r="G374" s="291">
        <f t="shared" si="11"/>
        <v>-400</v>
      </c>
    </row>
    <row r="375" spans="1:7" ht="31.5">
      <c r="A375" s="209" t="s">
        <v>1043</v>
      </c>
      <c r="B375" s="184" t="s">
        <v>910</v>
      </c>
      <c r="C375" s="184"/>
      <c r="D375" s="192">
        <f>SUM(D376)</f>
        <v>21.1</v>
      </c>
      <c r="E375" s="192">
        <f>SUM(E376)</f>
        <v>0</v>
      </c>
      <c r="F375" s="290">
        <f t="shared" si="10"/>
        <v>0</v>
      </c>
      <c r="G375" s="291">
        <f t="shared" si="11"/>
        <v>-21.1</v>
      </c>
    </row>
    <row r="376" spans="1:7">
      <c r="A376" s="207" t="s">
        <v>899</v>
      </c>
      <c r="B376" s="184" t="s">
        <v>910</v>
      </c>
      <c r="C376" s="184" t="s">
        <v>438</v>
      </c>
      <c r="D376" s="192">
        <f>SUM('не брать'!H335)</f>
        <v>21.1</v>
      </c>
      <c r="E376" s="192">
        <f>SUM('не брать'!I335)</f>
        <v>0</v>
      </c>
      <c r="F376" s="290">
        <f t="shared" si="10"/>
        <v>0</v>
      </c>
      <c r="G376" s="291">
        <f t="shared" si="11"/>
        <v>-21.1</v>
      </c>
    </row>
    <row r="377" spans="1:7" ht="47.25">
      <c r="A377" s="74" t="s">
        <v>1023</v>
      </c>
      <c r="B377" s="71" t="s">
        <v>547</v>
      </c>
      <c r="C377" s="71"/>
      <c r="D377" s="192">
        <f>SUM(D378)</f>
        <v>116</v>
      </c>
      <c r="E377" s="192">
        <f>SUM(E378)</f>
        <v>0</v>
      </c>
      <c r="F377" s="290">
        <f t="shared" si="10"/>
        <v>0</v>
      </c>
      <c r="G377" s="291">
        <f t="shared" si="11"/>
        <v>-116</v>
      </c>
    </row>
    <row r="378" spans="1:7">
      <c r="A378" s="75" t="s">
        <v>135</v>
      </c>
      <c r="B378" s="71" t="s">
        <v>547</v>
      </c>
      <c r="C378" s="71" t="s">
        <v>438</v>
      </c>
      <c r="D378" s="192">
        <f>SUM('не брать'!H102)</f>
        <v>116</v>
      </c>
      <c r="E378" s="192">
        <f>SUM('не брать'!I102)</f>
        <v>0</v>
      </c>
      <c r="F378" s="290">
        <f t="shared" si="10"/>
        <v>0</v>
      </c>
      <c r="G378" s="291">
        <f t="shared" si="11"/>
        <v>-116</v>
      </c>
    </row>
    <row r="379" spans="1:7" ht="47.25">
      <c r="A379" s="74" t="s">
        <v>996</v>
      </c>
      <c r="B379" s="71" t="s">
        <v>384</v>
      </c>
      <c r="C379" s="71"/>
      <c r="D379" s="192">
        <f>SUM(D380)</f>
        <v>400</v>
      </c>
      <c r="E379" s="192">
        <f>SUM(E380)</f>
        <v>0</v>
      </c>
      <c r="F379" s="290">
        <f t="shared" si="10"/>
        <v>0</v>
      </c>
      <c r="G379" s="291">
        <f t="shared" si="11"/>
        <v>-400</v>
      </c>
    </row>
    <row r="380" spans="1:7">
      <c r="A380" s="75" t="s">
        <v>135</v>
      </c>
      <c r="B380" s="71" t="s">
        <v>384</v>
      </c>
      <c r="C380" s="71" t="s">
        <v>438</v>
      </c>
      <c r="D380" s="188">
        <f>SUM('не брать'!H337)</f>
        <v>400</v>
      </c>
      <c r="E380" s="188">
        <f>SUM('не брать'!I337)</f>
        <v>0</v>
      </c>
      <c r="F380" s="290">
        <f t="shared" si="10"/>
        <v>0</v>
      </c>
      <c r="G380" s="291">
        <f t="shared" si="11"/>
        <v>-400</v>
      </c>
    </row>
    <row r="381" spans="1:7" ht="31.5">
      <c r="A381" s="75" t="s">
        <v>1032</v>
      </c>
      <c r="B381" s="184" t="s">
        <v>1055</v>
      </c>
      <c r="C381" s="184"/>
      <c r="D381" s="188">
        <f>SUM(D382)</f>
        <v>4040.4</v>
      </c>
      <c r="E381" s="188">
        <f>SUM(E382)</f>
        <v>0</v>
      </c>
      <c r="F381" s="290">
        <f t="shared" si="10"/>
        <v>0</v>
      </c>
      <c r="G381" s="291">
        <f t="shared" si="11"/>
        <v>-4040.4</v>
      </c>
    </row>
    <row r="382" spans="1:7">
      <c r="A382" s="75" t="s">
        <v>135</v>
      </c>
      <c r="B382" s="184" t="s">
        <v>1055</v>
      </c>
      <c r="C382" s="184" t="s">
        <v>438</v>
      </c>
      <c r="D382" s="188">
        <f>SUM('не брать'!H347)</f>
        <v>4040.4</v>
      </c>
      <c r="E382" s="188">
        <f>SUM('не брать'!I347)</f>
        <v>0</v>
      </c>
      <c r="F382" s="290">
        <f t="shared" si="10"/>
        <v>0</v>
      </c>
      <c r="G382" s="291">
        <f t="shared" si="11"/>
        <v>-4040.4</v>
      </c>
    </row>
    <row r="383" spans="1:7" ht="110.25" hidden="1">
      <c r="A383" s="24" t="s">
        <v>770</v>
      </c>
      <c r="B383" s="71" t="s">
        <v>463</v>
      </c>
      <c r="C383" s="71"/>
      <c r="D383" s="188">
        <f>SUM(D384)</f>
        <v>0</v>
      </c>
      <c r="E383" s="188">
        <f>SUM(E384)</f>
        <v>0</v>
      </c>
      <c r="F383" s="290" t="e">
        <f t="shared" si="10"/>
        <v>#DIV/0!</v>
      </c>
      <c r="G383" s="291">
        <f t="shared" si="11"/>
        <v>0</v>
      </c>
    </row>
    <row r="384" spans="1:7" hidden="1">
      <c r="A384" s="24" t="s">
        <v>321</v>
      </c>
      <c r="B384" s="71" t="s">
        <v>463</v>
      </c>
      <c r="C384" s="71" t="s">
        <v>199</v>
      </c>
      <c r="D384" s="188">
        <f>SUM('не брать'!H679)</f>
        <v>0</v>
      </c>
      <c r="E384" s="188">
        <f>SUM('не брать'!I679)</f>
        <v>0</v>
      </c>
      <c r="F384" s="290" t="e">
        <f t="shared" si="10"/>
        <v>#DIV/0!</v>
      </c>
      <c r="G384" s="291">
        <f t="shared" si="11"/>
        <v>0</v>
      </c>
    </row>
    <row r="385" spans="1:7" ht="63">
      <c r="A385" s="76" t="s">
        <v>912</v>
      </c>
      <c r="B385" s="184" t="s">
        <v>913</v>
      </c>
      <c r="C385" s="184"/>
      <c r="D385" s="188">
        <f>SUM(D386)</f>
        <v>400</v>
      </c>
      <c r="E385" s="188">
        <f>SUM(E386)</f>
        <v>0</v>
      </c>
      <c r="F385" s="290">
        <f t="shared" si="10"/>
        <v>0</v>
      </c>
      <c r="G385" s="291">
        <f t="shared" si="11"/>
        <v>-400</v>
      </c>
    </row>
    <row r="386" spans="1:7">
      <c r="A386" s="207" t="s">
        <v>899</v>
      </c>
      <c r="B386" s="184" t="s">
        <v>913</v>
      </c>
      <c r="C386" s="184" t="s">
        <v>438</v>
      </c>
      <c r="D386" s="188">
        <f>SUM('не брать'!H339)</f>
        <v>400</v>
      </c>
      <c r="E386" s="188">
        <f>SUM('не брать'!I339)</f>
        <v>0</v>
      </c>
      <c r="F386" s="290">
        <f t="shared" si="10"/>
        <v>0</v>
      </c>
      <c r="G386" s="291">
        <f t="shared" si="11"/>
        <v>-400</v>
      </c>
    </row>
    <row r="387" spans="1:7">
      <c r="A387" s="209" t="s">
        <v>1056</v>
      </c>
      <c r="B387" s="184" t="s">
        <v>1058</v>
      </c>
      <c r="C387" s="184"/>
      <c r="D387" s="188">
        <f>SUM(D388)</f>
        <v>669.5</v>
      </c>
      <c r="E387" s="188">
        <f>SUM(E388)</f>
        <v>0</v>
      </c>
      <c r="F387" s="290">
        <f t="shared" si="10"/>
        <v>0</v>
      </c>
      <c r="G387" s="291">
        <f t="shared" si="11"/>
        <v>-669.5</v>
      </c>
    </row>
    <row r="388" spans="1:7">
      <c r="A388" s="207" t="s">
        <v>899</v>
      </c>
      <c r="B388" s="184" t="s">
        <v>1058</v>
      </c>
      <c r="C388" s="184" t="s">
        <v>438</v>
      </c>
      <c r="D388" s="188">
        <f>SUM('не брать'!H341)</f>
        <v>669.5</v>
      </c>
      <c r="E388" s="188">
        <f>SUM('не брать'!I341)</f>
        <v>0</v>
      </c>
      <c r="F388" s="290">
        <f t="shared" si="10"/>
        <v>0</v>
      </c>
      <c r="G388" s="291">
        <f t="shared" si="11"/>
        <v>-669.5</v>
      </c>
    </row>
    <row r="389" spans="1:7" ht="31.5">
      <c r="A389" s="209" t="s">
        <v>1057</v>
      </c>
      <c r="B389" s="184" t="s">
        <v>1059</v>
      </c>
      <c r="C389" s="184"/>
      <c r="D389" s="188">
        <f>SUM(D390)</f>
        <v>445</v>
      </c>
      <c r="E389" s="188">
        <f>SUM(E390)</f>
        <v>0</v>
      </c>
      <c r="F389" s="290">
        <f t="shared" si="10"/>
        <v>0</v>
      </c>
      <c r="G389" s="291">
        <f t="shared" si="11"/>
        <v>-445</v>
      </c>
    </row>
    <row r="390" spans="1:7">
      <c r="A390" s="207" t="s">
        <v>899</v>
      </c>
      <c r="B390" s="184" t="s">
        <v>1059</v>
      </c>
      <c r="C390" s="184" t="s">
        <v>438</v>
      </c>
      <c r="D390" s="188">
        <f>SUM('не брать'!H343)</f>
        <v>445</v>
      </c>
      <c r="E390" s="188">
        <f>SUM('не брать'!I343)</f>
        <v>0</v>
      </c>
      <c r="F390" s="290">
        <f t="shared" si="10"/>
        <v>0</v>
      </c>
      <c r="G390" s="291">
        <f t="shared" si="11"/>
        <v>-445</v>
      </c>
    </row>
    <row r="391" spans="1:7" ht="31.5">
      <c r="A391" s="211" t="s">
        <v>956</v>
      </c>
      <c r="B391" s="182" t="s">
        <v>921</v>
      </c>
      <c r="C391" s="184"/>
      <c r="D391" s="188">
        <f>SUM(D392+D394)</f>
        <v>607.5</v>
      </c>
      <c r="E391" s="188">
        <f>SUM(E392+E394)</f>
        <v>0</v>
      </c>
      <c r="F391" s="290">
        <f t="shared" si="10"/>
        <v>0</v>
      </c>
      <c r="G391" s="291">
        <f t="shared" si="11"/>
        <v>-607.5</v>
      </c>
    </row>
    <row r="392" spans="1:7" ht="31.5">
      <c r="A392" s="75" t="s">
        <v>918</v>
      </c>
      <c r="B392" s="182" t="s">
        <v>523</v>
      </c>
      <c r="C392" s="182"/>
      <c r="D392" s="188">
        <f>SUM(D393:D393)</f>
        <v>486</v>
      </c>
      <c r="E392" s="188">
        <f>SUM(E393:E393)</f>
        <v>0</v>
      </c>
      <c r="F392" s="290">
        <f t="shared" si="10"/>
        <v>0</v>
      </c>
      <c r="G392" s="291">
        <f t="shared" si="11"/>
        <v>-486</v>
      </c>
    </row>
    <row r="393" spans="1:7">
      <c r="A393" s="75" t="s">
        <v>441</v>
      </c>
      <c r="B393" s="182" t="s">
        <v>523</v>
      </c>
      <c r="C393" s="182" t="s">
        <v>438</v>
      </c>
      <c r="D393" s="188">
        <f>SUM('не брать'!H174)</f>
        <v>486</v>
      </c>
      <c r="E393" s="188">
        <f>SUM('не брать'!I174)</f>
        <v>0</v>
      </c>
      <c r="F393" s="290">
        <f t="shared" si="10"/>
        <v>0</v>
      </c>
      <c r="G393" s="291">
        <f t="shared" si="11"/>
        <v>-486</v>
      </c>
    </row>
    <row r="394" spans="1:7" ht="31.5">
      <c r="A394" s="75" t="s">
        <v>919</v>
      </c>
      <c r="B394" s="182" t="s">
        <v>920</v>
      </c>
      <c r="C394" s="182"/>
      <c r="D394" s="188">
        <f>SUM(D395)</f>
        <v>121.5</v>
      </c>
      <c r="E394" s="188">
        <f>SUM(E395)</f>
        <v>0</v>
      </c>
      <c r="F394" s="290">
        <f t="shared" si="10"/>
        <v>0</v>
      </c>
      <c r="G394" s="291">
        <f t="shared" si="11"/>
        <v>-121.5</v>
      </c>
    </row>
    <row r="395" spans="1:7">
      <c r="A395" s="75" t="s">
        <v>441</v>
      </c>
      <c r="B395" s="182" t="s">
        <v>920</v>
      </c>
      <c r="C395" s="182" t="s">
        <v>438</v>
      </c>
      <c r="D395" s="188">
        <f>SUM('не брать'!H176)</f>
        <v>121.5</v>
      </c>
      <c r="E395" s="188">
        <f>SUM('не брать'!I176)</f>
        <v>0</v>
      </c>
      <c r="F395" s="290">
        <f t="shared" si="10"/>
        <v>0</v>
      </c>
      <c r="G395" s="291">
        <f t="shared" si="11"/>
        <v>-121.5</v>
      </c>
    </row>
    <row r="396" spans="1:7" hidden="1">
      <c r="A396" s="73" t="s">
        <v>607</v>
      </c>
      <c r="B396" s="71" t="s">
        <v>608</v>
      </c>
      <c r="C396" s="71"/>
      <c r="D396" s="192">
        <f>SUM(D397)</f>
        <v>0</v>
      </c>
      <c r="E396" s="192">
        <f>SUM(E397)</f>
        <v>0</v>
      </c>
      <c r="F396" s="290" t="e">
        <f t="shared" ref="F396:F459" si="12">SUM(E396/D396*100)</f>
        <v>#DIV/0!</v>
      </c>
      <c r="G396" s="291">
        <f t="shared" ref="G396:G459" si="13">SUM(E396-D396)</f>
        <v>0</v>
      </c>
    </row>
    <row r="397" spans="1:7" ht="31.5" hidden="1">
      <c r="A397" s="23" t="s">
        <v>605</v>
      </c>
      <c r="B397" s="83" t="s">
        <v>606</v>
      </c>
      <c r="C397" s="83"/>
      <c r="D397" s="188">
        <f>SUM(D398)</f>
        <v>0</v>
      </c>
      <c r="E397" s="188">
        <f>SUM(E398)</f>
        <v>0</v>
      </c>
      <c r="F397" s="290" t="e">
        <f t="shared" si="12"/>
        <v>#DIV/0!</v>
      </c>
      <c r="G397" s="291">
        <f t="shared" si="13"/>
        <v>0</v>
      </c>
    </row>
    <row r="398" spans="1:7" hidden="1">
      <c r="A398" s="24" t="s">
        <v>321</v>
      </c>
      <c r="B398" s="83" t="s">
        <v>606</v>
      </c>
      <c r="C398" s="83" t="s">
        <v>199</v>
      </c>
      <c r="D398" s="188">
        <f>SUM('не брать'!H672)</f>
        <v>0</v>
      </c>
      <c r="E398" s="188">
        <f>SUM('не брать'!I672)</f>
        <v>0</v>
      </c>
      <c r="F398" s="290" t="e">
        <f t="shared" si="12"/>
        <v>#DIV/0!</v>
      </c>
      <c r="G398" s="291">
        <f t="shared" si="13"/>
        <v>0</v>
      </c>
    </row>
    <row r="399" spans="1:7">
      <c r="A399" s="72" t="s">
        <v>316</v>
      </c>
      <c r="B399" s="70" t="s">
        <v>193</v>
      </c>
      <c r="C399" s="71"/>
      <c r="D399" s="191">
        <f>SUM(D400+D407)</f>
        <v>6299.2</v>
      </c>
      <c r="E399" s="191">
        <f>SUM(E400+E407)</f>
        <v>4134.2</v>
      </c>
      <c r="F399" s="290">
        <f t="shared" si="12"/>
        <v>65.630556261112517</v>
      </c>
      <c r="G399" s="291">
        <f t="shared" si="13"/>
        <v>-2165</v>
      </c>
    </row>
    <row r="400" spans="1:7" ht="31.5">
      <c r="A400" s="73" t="s">
        <v>358</v>
      </c>
      <c r="B400" s="71" t="s">
        <v>315</v>
      </c>
      <c r="C400" s="71"/>
      <c r="D400" s="192">
        <f>SUM(D401+D403+D405)</f>
        <v>6299.2</v>
      </c>
      <c r="E400" s="192">
        <f>SUM(E401+E403+E405)</f>
        <v>4134.2</v>
      </c>
      <c r="F400" s="290">
        <f t="shared" si="12"/>
        <v>65.630556261112517</v>
      </c>
      <c r="G400" s="291">
        <f t="shared" si="13"/>
        <v>-2165</v>
      </c>
    </row>
    <row r="401" spans="1:7" ht="141.75" hidden="1">
      <c r="A401" s="74" t="s">
        <v>873</v>
      </c>
      <c r="B401" s="71" t="s">
        <v>360</v>
      </c>
      <c r="C401" s="71"/>
      <c r="D401" s="192">
        <f>SUM(D402)</f>
        <v>0</v>
      </c>
      <c r="E401" s="192">
        <f>SUM(E402)</f>
        <v>0</v>
      </c>
      <c r="F401" s="290" t="e">
        <f t="shared" si="12"/>
        <v>#DIV/0!</v>
      </c>
      <c r="G401" s="291">
        <f t="shared" si="13"/>
        <v>0</v>
      </c>
    </row>
    <row r="402" spans="1:7" hidden="1">
      <c r="A402" s="75" t="s">
        <v>135</v>
      </c>
      <c r="B402" s="71" t="s">
        <v>360</v>
      </c>
      <c r="C402" s="71" t="s">
        <v>438</v>
      </c>
      <c r="D402" s="192"/>
      <c r="E402" s="192"/>
      <c r="F402" s="290" t="e">
        <f t="shared" si="12"/>
        <v>#DIV/0!</v>
      </c>
      <c r="G402" s="291">
        <f t="shared" si="13"/>
        <v>0</v>
      </c>
    </row>
    <row r="403" spans="1:7" ht="47.25">
      <c r="A403" s="75" t="s">
        <v>963</v>
      </c>
      <c r="B403" s="71" t="s">
        <v>385</v>
      </c>
      <c r="C403" s="71"/>
      <c r="D403" s="192">
        <f>SUM(D404)</f>
        <v>4199.5</v>
      </c>
      <c r="E403" s="192">
        <f>SUM(E404)</f>
        <v>2036.1</v>
      </c>
      <c r="F403" s="290">
        <f t="shared" si="12"/>
        <v>48.484343374211214</v>
      </c>
      <c r="G403" s="291">
        <f t="shared" si="13"/>
        <v>-2163.4</v>
      </c>
    </row>
    <row r="404" spans="1:7">
      <c r="A404" s="75" t="s">
        <v>9</v>
      </c>
      <c r="B404" s="71" t="s">
        <v>385</v>
      </c>
      <c r="C404" s="71" t="s">
        <v>442</v>
      </c>
      <c r="D404" s="188">
        <f>SUM('не брать'!H521+'не брать'!H731)</f>
        <v>4199.5</v>
      </c>
      <c r="E404" s="188">
        <f>SUM('не брать'!I521+'не брать'!I731)</f>
        <v>2036.1</v>
      </c>
      <c r="F404" s="290">
        <f t="shared" si="12"/>
        <v>48.484343374211214</v>
      </c>
      <c r="G404" s="291">
        <f t="shared" si="13"/>
        <v>-2163.4</v>
      </c>
    </row>
    <row r="405" spans="1:7" ht="47.25">
      <c r="A405" s="24" t="s">
        <v>964</v>
      </c>
      <c r="B405" s="10" t="s">
        <v>587</v>
      </c>
      <c r="C405" s="10"/>
      <c r="D405" s="188">
        <f>SUM(D406)</f>
        <v>2099.6999999999998</v>
      </c>
      <c r="E405" s="188">
        <f>SUM(E406)</f>
        <v>2098.1</v>
      </c>
      <c r="F405" s="290">
        <f t="shared" si="12"/>
        <v>99.923798637900646</v>
      </c>
      <c r="G405" s="291">
        <f t="shared" si="13"/>
        <v>-1.5999999999999091</v>
      </c>
    </row>
    <row r="406" spans="1:7">
      <c r="A406" s="24" t="s">
        <v>9</v>
      </c>
      <c r="B406" s="10" t="s">
        <v>587</v>
      </c>
      <c r="C406" s="10" t="s">
        <v>442</v>
      </c>
      <c r="D406" s="188">
        <f>SUM('не брать'!H523+'не брать'!H729)</f>
        <v>2099.6999999999998</v>
      </c>
      <c r="E406" s="188">
        <f>SUM('не брать'!I523+'не брать'!I729)</f>
        <v>2098.1</v>
      </c>
      <c r="F406" s="290">
        <f t="shared" si="12"/>
        <v>99.923798637900646</v>
      </c>
      <c r="G406" s="291">
        <f t="shared" si="13"/>
        <v>-1.5999999999999091</v>
      </c>
    </row>
    <row r="407" spans="1:7" hidden="1">
      <c r="A407" s="73" t="s">
        <v>450</v>
      </c>
      <c r="B407" s="71" t="s">
        <v>451</v>
      </c>
      <c r="C407" s="71"/>
      <c r="D407" s="188">
        <f>SUM(D408)</f>
        <v>0</v>
      </c>
      <c r="E407" s="188">
        <f>SUM(E408)</f>
        <v>0</v>
      </c>
      <c r="F407" s="290" t="e">
        <f t="shared" si="12"/>
        <v>#DIV/0!</v>
      </c>
      <c r="G407" s="291">
        <f t="shared" si="13"/>
        <v>0</v>
      </c>
    </row>
    <row r="408" spans="1:7" ht="78.75" hidden="1">
      <c r="A408" s="75" t="s">
        <v>742</v>
      </c>
      <c r="B408" s="71" t="s">
        <v>452</v>
      </c>
      <c r="C408" s="71"/>
      <c r="D408" s="188">
        <f>SUM(D409)</f>
        <v>0</v>
      </c>
      <c r="E408" s="188">
        <f>SUM(E409)</f>
        <v>0</v>
      </c>
      <c r="F408" s="290" t="e">
        <f t="shared" si="12"/>
        <v>#DIV/0!</v>
      </c>
      <c r="G408" s="291">
        <f t="shared" si="13"/>
        <v>0</v>
      </c>
    </row>
    <row r="409" spans="1:7" hidden="1">
      <c r="A409" s="75" t="s">
        <v>440</v>
      </c>
      <c r="B409" s="71" t="s">
        <v>452</v>
      </c>
      <c r="C409" s="71" t="s">
        <v>241</v>
      </c>
      <c r="D409" s="188">
        <f>SUM('не брать'!H516+'не брать'!H727)</f>
        <v>0</v>
      </c>
      <c r="E409" s="188">
        <f>SUM('не брать'!I516+'не брать'!I727)</f>
        <v>0</v>
      </c>
      <c r="F409" s="290" t="e">
        <f t="shared" si="12"/>
        <v>#DIV/0!</v>
      </c>
      <c r="G409" s="291">
        <f t="shared" si="13"/>
        <v>0</v>
      </c>
    </row>
    <row r="410" spans="1:7" ht="47.25">
      <c r="A410" s="72" t="s">
        <v>874</v>
      </c>
      <c r="B410" s="70" t="s">
        <v>386</v>
      </c>
      <c r="C410" s="71"/>
      <c r="D410" s="191">
        <f>SUM(D411)</f>
        <v>39466.400000000001</v>
      </c>
      <c r="E410" s="191">
        <f>SUM(E411)</f>
        <v>3969.9</v>
      </c>
      <c r="F410" s="290">
        <f t="shared" si="12"/>
        <v>10.05893620902844</v>
      </c>
      <c r="G410" s="291">
        <f t="shared" si="13"/>
        <v>-35496.5</v>
      </c>
    </row>
    <row r="411" spans="1:7" ht="47.25">
      <c r="A411" s="73" t="s">
        <v>501</v>
      </c>
      <c r="B411" s="71" t="s">
        <v>387</v>
      </c>
      <c r="C411" s="71"/>
      <c r="D411" s="192">
        <f>SUM(D412+D419+D415+D417+D425+D422)</f>
        <v>39466.400000000001</v>
      </c>
      <c r="E411" s="192">
        <f>SUM(E412+E419+E415+E417+E425+E422)</f>
        <v>3969.9</v>
      </c>
      <c r="F411" s="290">
        <f t="shared" si="12"/>
        <v>10.05893620902844</v>
      </c>
      <c r="G411" s="291">
        <f t="shared" si="13"/>
        <v>-35496.5</v>
      </c>
    </row>
    <row r="412" spans="1:7" ht="31.5">
      <c r="A412" s="74" t="s">
        <v>1024</v>
      </c>
      <c r="B412" s="71" t="s">
        <v>388</v>
      </c>
      <c r="C412" s="71"/>
      <c r="D412" s="192">
        <f>SUM(D413+D414)</f>
        <v>27558.400000000001</v>
      </c>
      <c r="E412" s="192">
        <f>SUM(E413+E414)</f>
        <v>3969.9</v>
      </c>
      <c r="F412" s="290">
        <f t="shared" si="12"/>
        <v>14.405408151416626</v>
      </c>
      <c r="G412" s="291">
        <f t="shared" si="13"/>
        <v>-23588.5</v>
      </c>
    </row>
    <row r="413" spans="1:7">
      <c r="A413" s="75" t="s">
        <v>135</v>
      </c>
      <c r="B413" s="71" t="s">
        <v>388</v>
      </c>
      <c r="C413" s="71" t="s">
        <v>438</v>
      </c>
      <c r="D413" s="188">
        <f>SUM('не брать'!H194)</f>
        <v>27558.400000000001</v>
      </c>
      <c r="E413" s="188">
        <f>SUM('не брать'!I194)</f>
        <v>3969.9</v>
      </c>
      <c r="F413" s="290">
        <f t="shared" si="12"/>
        <v>14.405408151416626</v>
      </c>
      <c r="G413" s="291">
        <f t="shared" si="13"/>
        <v>-23588.5</v>
      </c>
    </row>
    <row r="414" spans="1:7" hidden="1">
      <c r="A414" s="24" t="s">
        <v>321</v>
      </c>
      <c r="B414" s="71" t="s">
        <v>388</v>
      </c>
      <c r="C414" s="71" t="s">
        <v>199</v>
      </c>
      <c r="D414" s="188">
        <f>SUM('не брать'!H195+'не брать'!H619)</f>
        <v>0</v>
      </c>
      <c r="E414" s="188">
        <f>SUM('не брать'!I195+'не брать'!I619)</f>
        <v>0</v>
      </c>
      <c r="F414" s="290" t="e">
        <f t="shared" si="12"/>
        <v>#DIV/0!</v>
      </c>
      <c r="G414" s="291">
        <f t="shared" si="13"/>
        <v>0</v>
      </c>
    </row>
    <row r="415" spans="1:7" ht="126" hidden="1">
      <c r="A415" s="74" t="s">
        <v>684</v>
      </c>
      <c r="B415" s="71" t="s">
        <v>277</v>
      </c>
      <c r="C415" s="71"/>
      <c r="D415" s="192">
        <f>SUM(D416)</f>
        <v>0</v>
      </c>
      <c r="E415" s="192">
        <f>SUM(E416)</f>
        <v>0</v>
      </c>
      <c r="F415" s="290" t="e">
        <f t="shared" si="12"/>
        <v>#DIV/0!</v>
      </c>
      <c r="G415" s="291">
        <f t="shared" si="13"/>
        <v>0</v>
      </c>
    </row>
    <row r="416" spans="1:7" hidden="1">
      <c r="A416" s="75" t="s">
        <v>135</v>
      </c>
      <c r="B416" s="71" t="s">
        <v>277</v>
      </c>
      <c r="C416" s="71" t="s">
        <v>438</v>
      </c>
      <c r="D416" s="188">
        <f>SUM('не брать'!H197)</f>
        <v>0</v>
      </c>
      <c r="E416" s="188">
        <f>SUM('не брать'!I197)</f>
        <v>0</v>
      </c>
      <c r="F416" s="290" t="e">
        <f t="shared" si="12"/>
        <v>#DIV/0!</v>
      </c>
      <c r="G416" s="291">
        <f t="shared" si="13"/>
        <v>0</v>
      </c>
    </row>
    <row r="417" spans="1:7" ht="126" hidden="1">
      <c r="A417" s="74" t="s">
        <v>685</v>
      </c>
      <c r="B417" s="71" t="s">
        <v>278</v>
      </c>
      <c r="C417" s="71"/>
      <c r="D417" s="192">
        <f>SUM(D418)</f>
        <v>0</v>
      </c>
      <c r="E417" s="192">
        <f>SUM(E418)</f>
        <v>0</v>
      </c>
      <c r="F417" s="290" t="e">
        <f t="shared" si="12"/>
        <v>#DIV/0!</v>
      </c>
      <c r="G417" s="291">
        <f t="shared" si="13"/>
        <v>0</v>
      </c>
    </row>
    <row r="418" spans="1:7" hidden="1">
      <c r="A418" s="75" t="s">
        <v>135</v>
      </c>
      <c r="B418" s="71" t="s">
        <v>278</v>
      </c>
      <c r="C418" s="71" t="s">
        <v>438</v>
      </c>
      <c r="D418" s="188">
        <f>SUM('не брать'!H199)</f>
        <v>0</v>
      </c>
      <c r="E418" s="188">
        <f>SUM('не брать'!I199)</f>
        <v>0</v>
      </c>
      <c r="F418" s="290" t="e">
        <f t="shared" si="12"/>
        <v>#DIV/0!</v>
      </c>
      <c r="G418" s="291">
        <f t="shared" si="13"/>
        <v>0</v>
      </c>
    </row>
    <row r="419" spans="1:7">
      <c r="A419" s="74" t="s">
        <v>1040</v>
      </c>
      <c r="B419" s="71" t="s">
        <v>1041</v>
      </c>
      <c r="C419" s="71"/>
      <c r="D419" s="192">
        <f>SUM(D420+D421)</f>
        <v>11908</v>
      </c>
      <c r="E419" s="192">
        <f>SUM(E420+E421)</f>
        <v>0</v>
      </c>
      <c r="F419" s="290">
        <f t="shared" si="12"/>
        <v>0</v>
      </c>
      <c r="G419" s="291">
        <f t="shared" si="13"/>
        <v>-11908</v>
      </c>
    </row>
    <row r="420" spans="1:7">
      <c r="A420" s="75" t="s">
        <v>135</v>
      </c>
      <c r="B420" s="71" t="s">
        <v>1041</v>
      </c>
      <c r="C420" s="71" t="s">
        <v>438</v>
      </c>
      <c r="D420" s="188">
        <f>SUM('не брать'!H203)</f>
        <v>11908</v>
      </c>
      <c r="E420" s="188">
        <f>SUM('не брать'!I203)</f>
        <v>0</v>
      </c>
      <c r="F420" s="290">
        <f t="shared" si="12"/>
        <v>0</v>
      </c>
      <c r="G420" s="291">
        <f t="shared" si="13"/>
        <v>-11908</v>
      </c>
    </row>
    <row r="421" spans="1:7" hidden="1">
      <c r="A421" s="75" t="s">
        <v>321</v>
      </c>
      <c r="B421" s="71" t="s">
        <v>389</v>
      </c>
      <c r="C421" s="71" t="s">
        <v>199</v>
      </c>
      <c r="D421" s="188">
        <f>SUM('не брать'!H204+'не брать'!H628)</f>
        <v>0</v>
      </c>
      <c r="E421" s="188">
        <f>SUM('не брать'!I204+'не брать'!I628)</f>
        <v>0</v>
      </c>
      <c r="F421" s="290" t="e">
        <f t="shared" si="12"/>
        <v>#DIV/0!</v>
      </c>
      <c r="G421" s="291">
        <f t="shared" si="13"/>
        <v>0</v>
      </c>
    </row>
    <row r="422" spans="1:7" ht="63" hidden="1">
      <c r="A422" s="24" t="s">
        <v>555</v>
      </c>
      <c r="B422" s="71" t="s">
        <v>556</v>
      </c>
      <c r="C422" s="71"/>
      <c r="D422" s="188">
        <f>SUM(D423:D424)</f>
        <v>0</v>
      </c>
      <c r="E422" s="188">
        <f>SUM(E423:E424)</f>
        <v>0</v>
      </c>
      <c r="F422" s="290" t="e">
        <f t="shared" si="12"/>
        <v>#DIV/0!</v>
      </c>
      <c r="G422" s="291">
        <f t="shared" si="13"/>
        <v>0</v>
      </c>
    </row>
    <row r="423" spans="1:7" hidden="1">
      <c r="A423" s="24" t="s">
        <v>135</v>
      </c>
      <c r="B423" s="71" t="s">
        <v>556</v>
      </c>
      <c r="C423" s="71" t="s">
        <v>438</v>
      </c>
      <c r="D423" s="188">
        <f>SUM('не брать'!H206)</f>
        <v>0</v>
      </c>
      <c r="E423" s="188">
        <f>SUM('не брать'!I206)</f>
        <v>0</v>
      </c>
      <c r="F423" s="290" t="e">
        <f t="shared" si="12"/>
        <v>#DIV/0!</v>
      </c>
      <c r="G423" s="291">
        <f t="shared" si="13"/>
        <v>0</v>
      </c>
    </row>
    <row r="424" spans="1:7" hidden="1">
      <c r="A424" s="24" t="s">
        <v>321</v>
      </c>
      <c r="B424" s="71" t="s">
        <v>556</v>
      </c>
      <c r="C424" s="71" t="s">
        <v>199</v>
      </c>
      <c r="D424" s="188">
        <f>SUM('не брать'!H631)</f>
        <v>0</v>
      </c>
      <c r="E424" s="188">
        <f>SUM('не брать'!I631)</f>
        <v>0</v>
      </c>
      <c r="F424" s="290" t="e">
        <f t="shared" si="12"/>
        <v>#DIV/0!</v>
      </c>
      <c r="G424" s="291">
        <f t="shared" si="13"/>
        <v>0</v>
      </c>
    </row>
    <row r="425" spans="1:7" ht="126" hidden="1">
      <c r="A425" s="76" t="s">
        <v>687</v>
      </c>
      <c r="B425" s="71" t="s">
        <v>307</v>
      </c>
      <c r="C425" s="71"/>
      <c r="D425" s="188">
        <f>SUM(D426)</f>
        <v>0</v>
      </c>
      <c r="E425" s="188">
        <f>SUM(E426)</f>
        <v>0</v>
      </c>
      <c r="F425" s="290" t="e">
        <f t="shared" si="12"/>
        <v>#DIV/0!</v>
      </c>
      <c r="G425" s="291">
        <f t="shared" si="13"/>
        <v>0</v>
      </c>
    </row>
    <row r="426" spans="1:7" hidden="1">
      <c r="A426" s="76" t="s">
        <v>439</v>
      </c>
      <c r="B426" s="71" t="s">
        <v>307</v>
      </c>
      <c r="C426" s="71" t="s">
        <v>344</v>
      </c>
      <c r="D426" s="188"/>
      <c r="E426" s="188"/>
      <c r="F426" s="290" t="e">
        <f t="shared" si="12"/>
        <v>#DIV/0!</v>
      </c>
      <c r="G426" s="291">
        <f t="shared" si="13"/>
        <v>0</v>
      </c>
    </row>
    <row r="427" spans="1:7" ht="31.5">
      <c r="A427" s="72" t="s">
        <v>875</v>
      </c>
      <c r="B427" s="70" t="s">
        <v>418</v>
      </c>
      <c r="C427" s="71"/>
      <c r="D427" s="191">
        <f>SUM(D428)</f>
        <v>100</v>
      </c>
      <c r="E427" s="191">
        <f>SUM(E428)</f>
        <v>0</v>
      </c>
      <c r="F427" s="290">
        <f t="shared" si="12"/>
        <v>0</v>
      </c>
      <c r="G427" s="291">
        <f t="shared" si="13"/>
        <v>-100</v>
      </c>
    </row>
    <row r="428" spans="1:7" ht="31.5">
      <c r="A428" s="73" t="s">
        <v>876</v>
      </c>
      <c r="B428" s="71" t="s">
        <v>419</v>
      </c>
      <c r="C428" s="71"/>
      <c r="D428" s="192">
        <f>SUM(D429)</f>
        <v>100</v>
      </c>
      <c r="E428" s="192">
        <f>SUM(E429)</f>
        <v>0</v>
      </c>
      <c r="F428" s="290">
        <f t="shared" si="12"/>
        <v>0</v>
      </c>
      <c r="G428" s="291">
        <f t="shared" si="13"/>
        <v>-100</v>
      </c>
    </row>
    <row r="429" spans="1:7">
      <c r="A429" s="74" t="s">
        <v>1025</v>
      </c>
      <c r="B429" s="71" t="s">
        <v>390</v>
      </c>
      <c r="C429" s="71"/>
      <c r="D429" s="192">
        <f>SUM(D430:D431)</f>
        <v>100</v>
      </c>
      <c r="E429" s="192">
        <f>SUM(E430:E431)</f>
        <v>0</v>
      </c>
      <c r="F429" s="290">
        <f t="shared" si="12"/>
        <v>0</v>
      </c>
      <c r="G429" s="291">
        <f t="shared" si="13"/>
        <v>-100</v>
      </c>
    </row>
    <row r="430" spans="1:7">
      <c r="A430" s="75" t="s">
        <v>135</v>
      </c>
      <c r="B430" s="71" t="s">
        <v>390</v>
      </c>
      <c r="C430" s="71" t="s">
        <v>438</v>
      </c>
      <c r="D430" s="188">
        <f>SUM('не брать'!H88)</f>
        <v>100</v>
      </c>
      <c r="E430" s="188">
        <f>SUM('не брать'!I88)</f>
        <v>0</v>
      </c>
      <c r="F430" s="290">
        <f t="shared" si="12"/>
        <v>0</v>
      </c>
      <c r="G430" s="291">
        <f t="shared" si="13"/>
        <v>-100</v>
      </c>
    </row>
    <row r="431" spans="1:7" hidden="1">
      <c r="A431" s="75" t="s">
        <v>482</v>
      </c>
      <c r="B431" s="71" t="s">
        <v>390</v>
      </c>
      <c r="C431" s="71" t="s">
        <v>199</v>
      </c>
      <c r="D431" s="188">
        <f>SUM('не брать'!H89+'не брать'!H574)</f>
        <v>0</v>
      </c>
      <c r="E431" s="188">
        <f>SUM('не брать'!I89+'не брать'!I574)</f>
        <v>0</v>
      </c>
      <c r="F431" s="290" t="e">
        <f t="shared" si="12"/>
        <v>#DIV/0!</v>
      </c>
      <c r="G431" s="291">
        <f t="shared" si="13"/>
        <v>0</v>
      </c>
    </row>
    <row r="432" spans="1:7" ht="47.25" hidden="1">
      <c r="A432" s="72" t="s">
        <v>877</v>
      </c>
      <c r="B432" s="70" t="s">
        <v>317</v>
      </c>
      <c r="C432" s="71"/>
      <c r="D432" s="191">
        <f>SUM(D433)</f>
        <v>0</v>
      </c>
      <c r="E432" s="191">
        <f>SUM(E433)</f>
        <v>0</v>
      </c>
      <c r="F432" s="290" t="e">
        <f t="shared" si="12"/>
        <v>#DIV/0!</v>
      </c>
      <c r="G432" s="291">
        <f t="shared" si="13"/>
        <v>0</v>
      </c>
    </row>
    <row r="433" spans="1:7" ht="63" hidden="1">
      <c r="A433" s="73" t="s">
        <v>878</v>
      </c>
      <c r="B433" s="71" t="s">
        <v>359</v>
      </c>
      <c r="C433" s="71"/>
      <c r="D433" s="192">
        <f>SUM(D434+D439+D441+D437)</f>
        <v>0</v>
      </c>
      <c r="E433" s="192">
        <f>SUM(E434+E439+E441+E437)</f>
        <v>0</v>
      </c>
      <c r="F433" s="290" t="e">
        <f t="shared" si="12"/>
        <v>#DIV/0!</v>
      </c>
      <c r="G433" s="291">
        <f t="shared" si="13"/>
        <v>0</v>
      </c>
    </row>
    <row r="434" spans="1:7" ht="126" hidden="1">
      <c r="A434" s="75" t="s">
        <v>679</v>
      </c>
      <c r="B434" s="71" t="s">
        <v>391</v>
      </c>
      <c r="C434" s="71"/>
      <c r="D434" s="192">
        <f>SUM(D435:D436)</f>
        <v>0</v>
      </c>
      <c r="E434" s="192">
        <f>SUM(E435:E436)</f>
        <v>0</v>
      </c>
      <c r="F434" s="290" t="e">
        <f t="shared" si="12"/>
        <v>#DIV/0!</v>
      </c>
      <c r="G434" s="291">
        <f t="shared" si="13"/>
        <v>0</v>
      </c>
    </row>
    <row r="435" spans="1:7" hidden="1">
      <c r="A435" s="75" t="s">
        <v>135</v>
      </c>
      <c r="B435" s="71" t="s">
        <v>114</v>
      </c>
      <c r="C435" s="71" t="s">
        <v>438</v>
      </c>
      <c r="D435" s="188"/>
      <c r="E435" s="188"/>
      <c r="F435" s="290" t="e">
        <f t="shared" si="12"/>
        <v>#DIV/0!</v>
      </c>
      <c r="G435" s="291">
        <f t="shared" si="13"/>
        <v>0</v>
      </c>
    </row>
    <row r="436" spans="1:7" ht="31.5" hidden="1">
      <c r="A436" s="74" t="s">
        <v>151</v>
      </c>
      <c r="B436" s="71" t="s">
        <v>391</v>
      </c>
      <c r="C436" s="71" t="s">
        <v>187</v>
      </c>
      <c r="D436" s="188">
        <f>SUM('не брать'!H884)</f>
        <v>0</v>
      </c>
      <c r="E436" s="188">
        <f>SUM('не брать'!I884)</f>
        <v>0</v>
      </c>
      <c r="F436" s="290" t="e">
        <f t="shared" si="12"/>
        <v>#DIV/0!</v>
      </c>
      <c r="G436" s="291">
        <f t="shared" si="13"/>
        <v>0</v>
      </c>
    </row>
    <row r="437" spans="1:7" ht="141.75" hidden="1">
      <c r="A437" s="75" t="s">
        <v>680</v>
      </c>
      <c r="B437" s="71" t="s">
        <v>392</v>
      </c>
      <c r="C437" s="71"/>
      <c r="D437" s="188">
        <f>SUM(D438)</f>
        <v>0</v>
      </c>
      <c r="E437" s="188">
        <f>SUM(E438)</f>
        <v>0</v>
      </c>
      <c r="F437" s="290" t="e">
        <f t="shared" si="12"/>
        <v>#DIV/0!</v>
      </c>
      <c r="G437" s="291">
        <f t="shared" si="13"/>
        <v>0</v>
      </c>
    </row>
    <row r="438" spans="1:7" hidden="1">
      <c r="A438" s="75" t="s">
        <v>135</v>
      </c>
      <c r="B438" s="71" t="s">
        <v>392</v>
      </c>
      <c r="C438" s="71" t="s">
        <v>187</v>
      </c>
      <c r="D438" s="188">
        <f>SUM('не брать'!H886)</f>
        <v>0</v>
      </c>
      <c r="E438" s="188">
        <f>SUM('не брать'!I886)</f>
        <v>0</v>
      </c>
      <c r="F438" s="290" t="e">
        <f t="shared" si="12"/>
        <v>#DIV/0!</v>
      </c>
      <c r="G438" s="291">
        <f t="shared" si="13"/>
        <v>0</v>
      </c>
    </row>
    <row r="439" spans="1:7" ht="126" hidden="1">
      <c r="A439" s="75" t="s">
        <v>681</v>
      </c>
      <c r="B439" s="71" t="s">
        <v>393</v>
      </c>
      <c r="C439" s="71"/>
      <c r="D439" s="188">
        <f>SUM(D440)</f>
        <v>0</v>
      </c>
      <c r="E439" s="188">
        <f>SUM(E440)</f>
        <v>0</v>
      </c>
      <c r="F439" s="290" t="e">
        <f t="shared" si="12"/>
        <v>#DIV/0!</v>
      </c>
      <c r="G439" s="291">
        <f t="shared" si="13"/>
        <v>0</v>
      </c>
    </row>
    <row r="440" spans="1:7" hidden="1">
      <c r="A440" s="75" t="s">
        <v>439</v>
      </c>
      <c r="B440" s="71" t="s">
        <v>393</v>
      </c>
      <c r="C440" s="71" t="s">
        <v>344</v>
      </c>
      <c r="D440" s="188"/>
      <c r="E440" s="188"/>
      <c r="F440" s="290" t="e">
        <f t="shared" si="12"/>
        <v>#DIV/0!</v>
      </c>
      <c r="G440" s="291">
        <f t="shared" si="13"/>
        <v>0</v>
      </c>
    </row>
    <row r="441" spans="1:7" ht="141.75" hidden="1">
      <c r="A441" s="75" t="s">
        <v>682</v>
      </c>
      <c r="B441" s="71" t="s">
        <v>394</v>
      </c>
      <c r="C441" s="71"/>
      <c r="D441" s="188">
        <f>SUM(D442)</f>
        <v>0</v>
      </c>
      <c r="E441" s="188">
        <f>SUM(E442)</f>
        <v>0</v>
      </c>
      <c r="F441" s="290" t="e">
        <f t="shared" si="12"/>
        <v>#DIV/0!</v>
      </c>
      <c r="G441" s="291">
        <f t="shared" si="13"/>
        <v>0</v>
      </c>
    </row>
    <row r="442" spans="1:7" hidden="1">
      <c r="A442" s="75" t="s">
        <v>439</v>
      </c>
      <c r="B442" s="71" t="s">
        <v>394</v>
      </c>
      <c r="C442" s="71" t="s">
        <v>344</v>
      </c>
      <c r="D442" s="188"/>
      <c r="E442" s="188"/>
      <c r="F442" s="290" t="e">
        <f t="shared" si="12"/>
        <v>#DIV/0!</v>
      </c>
      <c r="G442" s="291">
        <f t="shared" si="13"/>
        <v>0</v>
      </c>
    </row>
    <row r="443" spans="1:7" ht="47.25">
      <c r="A443" s="72" t="s">
        <v>879</v>
      </c>
      <c r="B443" s="70" t="s">
        <v>448</v>
      </c>
      <c r="C443" s="71"/>
      <c r="D443" s="187">
        <f>SUM(D444)</f>
        <v>1884.6</v>
      </c>
      <c r="E443" s="187">
        <f>SUM(E444)</f>
        <v>0</v>
      </c>
      <c r="F443" s="290">
        <f t="shared" si="12"/>
        <v>0</v>
      </c>
      <c r="G443" s="291">
        <f t="shared" si="13"/>
        <v>-1884.6</v>
      </c>
    </row>
    <row r="444" spans="1:7" ht="31.5">
      <c r="A444" s="73" t="s">
        <v>502</v>
      </c>
      <c r="B444" s="71" t="s">
        <v>447</v>
      </c>
      <c r="C444" s="71"/>
      <c r="D444" s="188">
        <f>SUM(D445+D450+D448)</f>
        <v>1884.6</v>
      </c>
      <c r="E444" s="188">
        <f>SUM(E445+E450+E448)</f>
        <v>0</v>
      </c>
      <c r="F444" s="290">
        <f t="shared" si="12"/>
        <v>0</v>
      </c>
      <c r="G444" s="291">
        <f t="shared" si="13"/>
        <v>-1884.6</v>
      </c>
    </row>
    <row r="445" spans="1:7" ht="126">
      <c r="A445" s="74" t="s">
        <v>719</v>
      </c>
      <c r="B445" s="71" t="s">
        <v>640</v>
      </c>
      <c r="C445" s="71"/>
      <c r="D445" s="188">
        <f>SUM(D446:D447)</f>
        <v>1884.6</v>
      </c>
      <c r="E445" s="188">
        <f>SUM(E446:E447)</f>
        <v>0</v>
      </c>
      <c r="F445" s="290">
        <f t="shared" si="12"/>
        <v>0</v>
      </c>
      <c r="G445" s="291">
        <f t="shared" si="13"/>
        <v>-1884.6</v>
      </c>
    </row>
    <row r="446" spans="1:7">
      <c r="A446" s="75" t="s">
        <v>441</v>
      </c>
      <c r="B446" s="71" t="s">
        <v>640</v>
      </c>
      <c r="C446" s="71" t="s">
        <v>438</v>
      </c>
      <c r="D446" s="188">
        <f>SUM('не брать'!H349)</f>
        <v>1884.6</v>
      </c>
      <c r="E446" s="188">
        <f>SUM('не брать'!I349)</f>
        <v>0</v>
      </c>
      <c r="F446" s="290">
        <f t="shared" si="12"/>
        <v>0</v>
      </c>
      <c r="G446" s="291">
        <f t="shared" si="13"/>
        <v>-1884.6</v>
      </c>
    </row>
    <row r="447" spans="1:7" hidden="1">
      <c r="A447" s="76" t="s">
        <v>321</v>
      </c>
      <c r="B447" s="71" t="s">
        <v>640</v>
      </c>
      <c r="C447" s="71" t="s">
        <v>199</v>
      </c>
      <c r="D447" s="188">
        <f>SUM('не брать'!H681)</f>
        <v>0</v>
      </c>
      <c r="E447" s="188">
        <f>SUM('не брать'!I681)</f>
        <v>0</v>
      </c>
      <c r="F447" s="290" t="e">
        <f t="shared" si="12"/>
        <v>#DIV/0!</v>
      </c>
      <c r="G447" s="291">
        <f t="shared" si="13"/>
        <v>0</v>
      </c>
    </row>
    <row r="448" spans="1:7" ht="47.25" hidden="1">
      <c r="A448" s="24" t="s">
        <v>561</v>
      </c>
      <c r="B448" s="71" t="s">
        <v>562</v>
      </c>
      <c r="C448" s="71"/>
      <c r="D448" s="188">
        <f>SUM(D449)</f>
        <v>0</v>
      </c>
      <c r="E448" s="188">
        <f>SUM(E449)</f>
        <v>0</v>
      </c>
      <c r="F448" s="290" t="e">
        <f t="shared" si="12"/>
        <v>#DIV/0!</v>
      </c>
      <c r="G448" s="291">
        <f t="shared" si="13"/>
        <v>0</v>
      </c>
    </row>
    <row r="449" spans="1:7" hidden="1">
      <c r="A449" s="24" t="s">
        <v>321</v>
      </c>
      <c r="B449" s="71" t="s">
        <v>562</v>
      </c>
      <c r="C449" s="71" t="s">
        <v>199</v>
      </c>
      <c r="D449" s="188">
        <f>SUM('не брать'!H683)</f>
        <v>0</v>
      </c>
      <c r="E449" s="188">
        <f>SUM('не брать'!I683)</f>
        <v>0</v>
      </c>
      <c r="F449" s="290" t="e">
        <f t="shared" si="12"/>
        <v>#DIV/0!</v>
      </c>
      <c r="G449" s="291">
        <f t="shared" si="13"/>
        <v>0</v>
      </c>
    </row>
    <row r="450" spans="1:7" ht="31.5" hidden="1">
      <c r="A450" s="74" t="s">
        <v>515</v>
      </c>
      <c r="B450" s="71" t="s">
        <v>516</v>
      </c>
      <c r="C450" s="71"/>
      <c r="D450" s="188">
        <f>SUM(D451:D452)</f>
        <v>0</v>
      </c>
      <c r="E450" s="188">
        <f>SUM(E451:E452)</f>
        <v>0</v>
      </c>
      <c r="F450" s="290" t="e">
        <f t="shared" si="12"/>
        <v>#DIV/0!</v>
      </c>
      <c r="G450" s="291">
        <f t="shared" si="13"/>
        <v>0</v>
      </c>
    </row>
    <row r="451" spans="1:7" hidden="1">
      <c r="A451" s="75" t="s">
        <v>441</v>
      </c>
      <c r="B451" s="71" t="s">
        <v>122</v>
      </c>
      <c r="C451" s="71" t="s">
        <v>438</v>
      </c>
      <c r="D451" s="188"/>
      <c r="E451" s="188"/>
      <c r="F451" s="290" t="e">
        <f t="shared" si="12"/>
        <v>#DIV/0!</v>
      </c>
      <c r="G451" s="291">
        <f t="shared" si="13"/>
        <v>0</v>
      </c>
    </row>
    <row r="452" spans="1:7" hidden="1">
      <c r="A452" s="76" t="s">
        <v>321</v>
      </c>
      <c r="B452" s="71" t="s">
        <v>516</v>
      </c>
      <c r="C452" s="71" t="s">
        <v>199</v>
      </c>
      <c r="D452" s="188">
        <f>SUM('не брать'!H685)</f>
        <v>0</v>
      </c>
      <c r="E452" s="188">
        <f>SUM('не брать'!I685)</f>
        <v>0</v>
      </c>
      <c r="F452" s="290" t="e">
        <f t="shared" si="12"/>
        <v>#DIV/0!</v>
      </c>
      <c r="G452" s="291">
        <f t="shared" si="13"/>
        <v>0</v>
      </c>
    </row>
    <row r="453" spans="1:7" ht="63">
      <c r="A453" s="77" t="s">
        <v>880</v>
      </c>
      <c r="B453" s="70" t="s">
        <v>524</v>
      </c>
      <c r="C453" s="71"/>
      <c r="D453" s="191">
        <f>SUM(D454+D502+D508+D539+D556+D569)</f>
        <v>60716.799999999988</v>
      </c>
      <c r="E453" s="191">
        <f>SUM(E454+E502+E508+E539+E556+E569)</f>
        <v>10331.900000000001</v>
      </c>
      <c r="F453" s="290">
        <f t="shared" si="12"/>
        <v>17.016542373774644</v>
      </c>
      <c r="G453" s="291">
        <f t="shared" si="13"/>
        <v>-50384.899999999987</v>
      </c>
    </row>
    <row r="454" spans="1:7" ht="31.5">
      <c r="A454" s="72" t="s">
        <v>881</v>
      </c>
      <c r="B454" s="70" t="s">
        <v>115</v>
      </c>
      <c r="C454" s="71"/>
      <c r="D454" s="191">
        <f>SUM(D455)</f>
        <v>53013.899999999994</v>
      </c>
      <c r="E454" s="191">
        <f>SUM(E455)</f>
        <v>9270.2000000000007</v>
      </c>
      <c r="F454" s="290">
        <f t="shared" si="12"/>
        <v>17.486357351562518</v>
      </c>
      <c r="G454" s="291">
        <f t="shared" si="13"/>
        <v>-43743.7</v>
      </c>
    </row>
    <row r="455" spans="1:7" ht="31.5">
      <c r="A455" s="73" t="s">
        <v>116</v>
      </c>
      <c r="B455" s="71" t="s">
        <v>117</v>
      </c>
      <c r="C455" s="71"/>
      <c r="D455" s="192">
        <f>SUM(D456+D459+D461+D466+D468+D470+D472+D478+D488+D495+D481+D490+D493+D484+D486+D476)</f>
        <v>53013.899999999994</v>
      </c>
      <c r="E455" s="192">
        <f>SUM(E456+E459+E461+E466+E468+E470+E472+E478+E488+E495+E481+E490+E493+E484+E486+E476)</f>
        <v>9270.2000000000007</v>
      </c>
      <c r="F455" s="290">
        <f t="shared" si="12"/>
        <v>17.486357351562518</v>
      </c>
      <c r="G455" s="291">
        <f t="shared" si="13"/>
        <v>-43743.7</v>
      </c>
    </row>
    <row r="456" spans="1:7" ht="31.5">
      <c r="A456" s="76" t="s">
        <v>1039</v>
      </c>
      <c r="B456" s="71" t="s">
        <v>33</v>
      </c>
      <c r="C456" s="71"/>
      <c r="D456" s="192">
        <f>SUM(D457+D458)</f>
        <v>2763.6</v>
      </c>
      <c r="E456" s="192">
        <f>SUM(E457+E458)</f>
        <v>565</v>
      </c>
      <c r="F456" s="290">
        <f t="shared" si="12"/>
        <v>20.444347951946735</v>
      </c>
      <c r="G456" s="291">
        <f t="shared" si="13"/>
        <v>-2198.6</v>
      </c>
    </row>
    <row r="457" spans="1:7" ht="47.25">
      <c r="A457" s="76" t="s">
        <v>118</v>
      </c>
      <c r="B457" s="71" t="s">
        <v>33</v>
      </c>
      <c r="C457" s="71" t="s">
        <v>343</v>
      </c>
      <c r="D457" s="188">
        <f>SUM('не брать'!H20)</f>
        <v>2763.6</v>
      </c>
      <c r="E457" s="188">
        <f>SUM('не брать'!I20)</f>
        <v>565</v>
      </c>
      <c r="F457" s="290">
        <f t="shared" si="12"/>
        <v>20.444347951946735</v>
      </c>
      <c r="G457" s="291">
        <f t="shared" si="13"/>
        <v>-2198.6</v>
      </c>
    </row>
    <row r="458" spans="1:7" hidden="1">
      <c r="A458" s="76" t="s">
        <v>437</v>
      </c>
      <c r="B458" s="71" t="s">
        <v>33</v>
      </c>
      <c r="C458" s="71" t="s">
        <v>438</v>
      </c>
      <c r="D458" s="188">
        <f>SUM('не брать'!H21)</f>
        <v>0</v>
      </c>
      <c r="E458" s="188">
        <f>SUM('не брать'!I21)</f>
        <v>0</v>
      </c>
      <c r="F458" s="290" t="e">
        <f t="shared" si="12"/>
        <v>#DIV/0!</v>
      </c>
      <c r="G458" s="291">
        <f t="shared" si="13"/>
        <v>0</v>
      </c>
    </row>
    <row r="459" spans="1:7" ht="110.25" hidden="1">
      <c r="A459" s="23" t="s">
        <v>669</v>
      </c>
      <c r="B459" s="71" t="s">
        <v>601</v>
      </c>
      <c r="C459" s="71"/>
      <c r="D459" s="188">
        <f>SUM(D460)</f>
        <v>0</v>
      </c>
      <c r="E459" s="188">
        <f>SUM(E460)</f>
        <v>0</v>
      </c>
      <c r="F459" s="290" t="e">
        <f t="shared" si="12"/>
        <v>#DIV/0!</v>
      </c>
      <c r="G459" s="291">
        <f t="shared" si="13"/>
        <v>0</v>
      </c>
    </row>
    <row r="460" spans="1:7" ht="47.25" hidden="1">
      <c r="A460" s="23" t="s">
        <v>13</v>
      </c>
      <c r="B460" s="71" t="s">
        <v>601</v>
      </c>
      <c r="C460" s="71" t="s">
        <v>343</v>
      </c>
      <c r="D460" s="188">
        <f>SUM('не брать'!H119)</f>
        <v>0</v>
      </c>
      <c r="E460" s="188">
        <f>SUM('не брать'!I119)</f>
        <v>0</v>
      </c>
      <c r="F460" s="290" t="e">
        <f t="shared" ref="F460:F523" si="14">SUM(E460/D460*100)</f>
        <v>#DIV/0!</v>
      </c>
      <c r="G460" s="291">
        <f t="shared" ref="G460:G523" si="15">SUM(E460-D460)</f>
        <v>0</v>
      </c>
    </row>
    <row r="461" spans="1:7" ht="31.5">
      <c r="A461" s="75" t="s">
        <v>1026</v>
      </c>
      <c r="B461" s="71" t="s">
        <v>284</v>
      </c>
      <c r="C461" s="71"/>
      <c r="D461" s="192">
        <f>SUM(D462:D465)</f>
        <v>45994.899999999994</v>
      </c>
      <c r="E461" s="192">
        <f>SUM(E462:E465)</f>
        <v>7971.2</v>
      </c>
      <c r="F461" s="290">
        <f t="shared" si="14"/>
        <v>17.330617090155652</v>
      </c>
      <c r="G461" s="291">
        <f t="shared" si="15"/>
        <v>-38023.699999999997</v>
      </c>
    </row>
    <row r="462" spans="1:7" ht="47.25">
      <c r="A462" s="75" t="s">
        <v>13</v>
      </c>
      <c r="B462" s="71" t="s">
        <v>284</v>
      </c>
      <c r="C462" s="71" t="s">
        <v>343</v>
      </c>
      <c r="D462" s="188">
        <f>SUM('не брать'!H30+'не брать'!H547+'не брать'!H106)</f>
        <v>39297.1</v>
      </c>
      <c r="E462" s="188">
        <f>SUM('не брать'!I30+'не брать'!I547+'не брать'!I106)</f>
        <v>5948.5</v>
      </c>
      <c r="F462" s="290">
        <f t="shared" si="14"/>
        <v>15.137249313562579</v>
      </c>
      <c r="G462" s="291">
        <f t="shared" si="15"/>
        <v>-33348.6</v>
      </c>
    </row>
    <row r="463" spans="1:7">
      <c r="A463" s="75" t="s">
        <v>135</v>
      </c>
      <c r="B463" s="71" t="s">
        <v>284</v>
      </c>
      <c r="C463" s="71" t="s">
        <v>438</v>
      </c>
      <c r="D463" s="188">
        <f>SUM('не брать'!H31+'не брать'!H548+'не брать'!H107)</f>
        <v>6542.1</v>
      </c>
      <c r="E463" s="188">
        <f>SUM('не брать'!I31+'не брать'!I548+'не брать'!I107)</f>
        <v>1970</v>
      </c>
      <c r="F463" s="290">
        <f t="shared" si="14"/>
        <v>30.11265495788814</v>
      </c>
      <c r="G463" s="291">
        <f t="shared" si="15"/>
        <v>-4572.1000000000004</v>
      </c>
    </row>
    <row r="464" spans="1:7" hidden="1">
      <c r="A464" s="76" t="s">
        <v>440</v>
      </c>
      <c r="B464" s="71" t="s">
        <v>284</v>
      </c>
      <c r="C464" s="71" t="s">
        <v>241</v>
      </c>
      <c r="D464" s="188">
        <f>SUM('не брать'!H32+'не брать'!H549+'не брать'!H108)</f>
        <v>0</v>
      </c>
      <c r="E464" s="188">
        <f>SUM('не брать'!I32+'не брать'!I549+'не брать'!I108)</f>
        <v>0</v>
      </c>
      <c r="F464" s="290" t="e">
        <f t="shared" si="14"/>
        <v>#DIV/0!</v>
      </c>
      <c r="G464" s="291">
        <f t="shared" si="15"/>
        <v>0</v>
      </c>
    </row>
    <row r="465" spans="1:7">
      <c r="A465" s="75" t="s">
        <v>439</v>
      </c>
      <c r="B465" s="71" t="s">
        <v>284</v>
      </c>
      <c r="C465" s="71" t="s">
        <v>344</v>
      </c>
      <c r="D465" s="188">
        <f>SUM('не брать'!H33+'не брать'!H550)</f>
        <v>155.69999999999999</v>
      </c>
      <c r="E465" s="188">
        <f>SUM('не брать'!I33+'не брать'!I550)</f>
        <v>52.7</v>
      </c>
      <c r="F465" s="290">
        <f t="shared" si="14"/>
        <v>33.847141939627498</v>
      </c>
      <c r="G465" s="291">
        <f t="shared" si="15"/>
        <v>-102.99999999999999</v>
      </c>
    </row>
    <row r="466" spans="1:7" ht="141.75" hidden="1">
      <c r="A466" s="75" t="s">
        <v>882</v>
      </c>
      <c r="B466" s="71" t="s">
        <v>20</v>
      </c>
      <c r="C466" s="71"/>
      <c r="D466" s="192">
        <f>SUM(D467)</f>
        <v>0</v>
      </c>
      <c r="E466" s="192">
        <f>SUM(E467)</f>
        <v>0</v>
      </c>
      <c r="F466" s="290" t="e">
        <f t="shared" si="14"/>
        <v>#DIV/0!</v>
      </c>
      <c r="G466" s="291">
        <f t="shared" si="15"/>
        <v>0</v>
      </c>
    </row>
    <row r="467" spans="1:7" ht="47.25" hidden="1">
      <c r="A467" s="75" t="s">
        <v>13</v>
      </c>
      <c r="B467" s="71" t="s">
        <v>20</v>
      </c>
      <c r="C467" s="71" t="s">
        <v>343</v>
      </c>
      <c r="D467" s="188"/>
      <c r="E467" s="188"/>
      <c r="F467" s="290" t="e">
        <f t="shared" si="14"/>
        <v>#DIV/0!</v>
      </c>
      <c r="G467" s="291">
        <f t="shared" si="15"/>
        <v>0</v>
      </c>
    </row>
    <row r="468" spans="1:7" ht="94.5" hidden="1">
      <c r="A468" s="76" t="s">
        <v>883</v>
      </c>
      <c r="B468" s="71" t="s">
        <v>163</v>
      </c>
      <c r="C468" s="71"/>
      <c r="D468" s="192">
        <f>SUM(D469)</f>
        <v>0</v>
      </c>
      <c r="E468" s="192">
        <f>SUM(E469)</f>
        <v>0</v>
      </c>
      <c r="F468" s="290" t="e">
        <f t="shared" si="14"/>
        <v>#DIV/0!</v>
      </c>
      <c r="G468" s="291">
        <f t="shared" si="15"/>
        <v>0</v>
      </c>
    </row>
    <row r="469" spans="1:7" hidden="1">
      <c r="A469" s="75" t="s">
        <v>135</v>
      </c>
      <c r="B469" s="71" t="s">
        <v>163</v>
      </c>
      <c r="C469" s="71" t="s">
        <v>438</v>
      </c>
      <c r="D469" s="188"/>
      <c r="E469" s="188"/>
      <c r="F469" s="290" t="e">
        <f t="shared" si="14"/>
        <v>#DIV/0!</v>
      </c>
      <c r="G469" s="291">
        <f t="shared" si="15"/>
        <v>0</v>
      </c>
    </row>
    <row r="470" spans="1:7">
      <c r="A470" s="75" t="s">
        <v>1006</v>
      </c>
      <c r="B470" s="71" t="s">
        <v>120</v>
      </c>
      <c r="C470" s="71"/>
      <c r="D470" s="192">
        <f>SUM(D471)</f>
        <v>1979</v>
      </c>
      <c r="E470" s="192">
        <f>SUM(E471)</f>
        <v>578.79999999999995</v>
      </c>
      <c r="F470" s="290">
        <f t="shared" si="14"/>
        <v>29.247094492167758</v>
      </c>
      <c r="G470" s="291">
        <f t="shared" si="15"/>
        <v>-1400.2</v>
      </c>
    </row>
    <row r="471" spans="1:7">
      <c r="A471" s="75" t="s">
        <v>440</v>
      </c>
      <c r="B471" s="71" t="s">
        <v>120</v>
      </c>
      <c r="C471" s="71" t="s">
        <v>241</v>
      </c>
      <c r="D471" s="188">
        <f>SUM('не брать'!H499+'не брать'!H720)</f>
        <v>1979</v>
      </c>
      <c r="E471" s="188">
        <f>SUM('не брать'!I499+'не брать'!I720)</f>
        <v>578.79999999999995</v>
      </c>
      <c r="F471" s="290">
        <f t="shared" si="14"/>
        <v>29.247094492167758</v>
      </c>
      <c r="G471" s="291">
        <f t="shared" si="15"/>
        <v>-1400.2</v>
      </c>
    </row>
    <row r="472" spans="1:7" ht="31.5">
      <c r="A472" s="76" t="s">
        <v>1027</v>
      </c>
      <c r="B472" s="71" t="s">
        <v>121</v>
      </c>
      <c r="C472" s="71"/>
      <c r="D472" s="192">
        <f>SUM(D473)</f>
        <v>650</v>
      </c>
      <c r="E472" s="192">
        <f>SUM(E473)</f>
        <v>0</v>
      </c>
      <c r="F472" s="290">
        <f t="shared" si="14"/>
        <v>0</v>
      </c>
      <c r="G472" s="291">
        <f t="shared" si="15"/>
        <v>-650</v>
      </c>
    </row>
    <row r="473" spans="1:7">
      <c r="A473" s="75" t="s">
        <v>135</v>
      </c>
      <c r="B473" s="71" t="s">
        <v>121</v>
      </c>
      <c r="C473" s="71" t="s">
        <v>438</v>
      </c>
      <c r="D473" s="188">
        <f>SUM('не брать'!H75+'не брать'!H576)</f>
        <v>650</v>
      </c>
      <c r="E473" s="188">
        <f>SUM('не брать'!I75+'не брать'!I576)</f>
        <v>0</v>
      </c>
      <c r="F473" s="290">
        <f t="shared" si="14"/>
        <v>0</v>
      </c>
      <c r="G473" s="291">
        <f t="shared" si="15"/>
        <v>-650</v>
      </c>
    </row>
    <row r="474" spans="1:7" ht="94.5" hidden="1">
      <c r="A474" s="76" t="s">
        <v>884</v>
      </c>
      <c r="B474" s="71" t="s">
        <v>160</v>
      </c>
      <c r="C474" s="71"/>
      <c r="D474" s="192"/>
      <c r="E474" s="192"/>
      <c r="F474" s="290" t="e">
        <f t="shared" si="14"/>
        <v>#DIV/0!</v>
      </c>
      <c r="G474" s="291">
        <f t="shared" si="15"/>
        <v>0</v>
      </c>
    </row>
    <row r="475" spans="1:7" hidden="1">
      <c r="A475" s="75" t="s">
        <v>135</v>
      </c>
      <c r="B475" s="71" t="s">
        <v>160</v>
      </c>
      <c r="C475" s="71" t="s">
        <v>438</v>
      </c>
      <c r="D475" s="192"/>
      <c r="E475" s="192"/>
      <c r="F475" s="290" t="e">
        <f t="shared" si="14"/>
        <v>#DIV/0!</v>
      </c>
      <c r="G475" s="291">
        <f t="shared" si="15"/>
        <v>0</v>
      </c>
    </row>
    <row r="476" spans="1:7" ht="47.25">
      <c r="A476" s="24" t="s">
        <v>934</v>
      </c>
      <c r="B476" s="71" t="s">
        <v>163</v>
      </c>
      <c r="C476" s="71"/>
      <c r="D476" s="192">
        <f>SUM(D477)</f>
        <v>1</v>
      </c>
      <c r="E476" s="192">
        <f>SUM(E477)</f>
        <v>0</v>
      </c>
      <c r="F476" s="290">
        <f t="shared" si="14"/>
        <v>0</v>
      </c>
      <c r="G476" s="291">
        <f t="shared" si="15"/>
        <v>-1</v>
      </c>
    </row>
    <row r="477" spans="1:7">
      <c r="A477" s="24" t="s">
        <v>437</v>
      </c>
      <c r="B477" s="71" t="s">
        <v>163</v>
      </c>
      <c r="C477" s="71" t="s">
        <v>438</v>
      </c>
      <c r="D477" s="192">
        <f>SUM('не брать'!H95)</f>
        <v>1</v>
      </c>
      <c r="E477" s="192">
        <f>SUM('не брать'!I95)</f>
        <v>0</v>
      </c>
      <c r="F477" s="290">
        <f t="shared" si="14"/>
        <v>0</v>
      </c>
      <c r="G477" s="291">
        <f t="shared" si="15"/>
        <v>-1</v>
      </c>
    </row>
    <row r="478" spans="1:7" ht="126" hidden="1">
      <c r="A478" s="76" t="s">
        <v>664</v>
      </c>
      <c r="B478" s="71" t="s">
        <v>161</v>
      </c>
      <c r="C478" s="71"/>
      <c r="D478" s="192">
        <f>SUM(D479:D480)</f>
        <v>0</v>
      </c>
      <c r="E478" s="192">
        <f>SUM(E479:E480)</f>
        <v>0</v>
      </c>
      <c r="F478" s="290" t="e">
        <f t="shared" si="14"/>
        <v>#DIV/0!</v>
      </c>
      <c r="G478" s="291">
        <f t="shared" si="15"/>
        <v>0</v>
      </c>
    </row>
    <row r="479" spans="1:7" ht="47.25" hidden="1">
      <c r="A479" s="75" t="s">
        <v>13</v>
      </c>
      <c r="B479" s="71" t="s">
        <v>161</v>
      </c>
      <c r="C479" s="71" t="s">
        <v>343</v>
      </c>
      <c r="D479" s="188">
        <f>SUM('не брать'!H97)</f>
        <v>0</v>
      </c>
      <c r="E479" s="188">
        <f>SUM('не брать'!I97)</f>
        <v>0</v>
      </c>
      <c r="F479" s="290" t="e">
        <f t="shared" si="14"/>
        <v>#DIV/0!</v>
      </c>
      <c r="G479" s="291">
        <f t="shared" si="15"/>
        <v>0</v>
      </c>
    </row>
    <row r="480" spans="1:7" ht="20.25" hidden="1" customHeight="1">
      <c r="A480" s="75" t="s">
        <v>135</v>
      </c>
      <c r="B480" s="71" t="s">
        <v>161</v>
      </c>
      <c r="C480" s="71" t="s">
        <v>438</v>
      </c>
      <c r="D480" s="188">
        <f>SUM('не брать'!H98)</f>
        <v>0</v>
      </c>
      <c r="E480" s="188">
        <f>SUM('не брать'!I98)</f>
        <v>0</v>
      </c>
      <c r="F480" s="290" t="e">
        <f t="shared" si="14"/>
        <v>#DIV/0!</v>
      </c>
      <c r="G480" s="291">
        <f t="shared" si="15"/>
        <v>0</v>
      </c>
    </row>
    <row r="481" spans="1:7" ht="20.25" hidden="1" customHeight="1">
      <c r="A481" s="75" t="s">
        <v>603</v>
      </c>
      <c r="B481" s="84" t="s">
        <v>604</v>
      </c>
      <c r="C481" s="84"/>
      <c r="D481" s="188">
        <f>SUM(D482:D483)</f>
        <v>0</v>
      </c>
      <c r="E481" s="188">
        <f>SUM(E482:E483)</f>
        <v>0</v>
      </c>
      <c r="F481" s="290" t="e">
        <f t="shared" si="14"/>
        <v>#DIV/0!</v>
      </c>
      <c r="G481" s="291">
        <f t="shared" si="15"/>
        <v>0</v>
      </c>
    </row>
    <row r="482" spans="1:7" ht="20.25" hidden="1" customHeight="1">
      <c r="A482" s="75" t="s">
        <v>135</v>
      </c>
      <c r="B482" s="84" t="s">
        <v>604</v>
      </c>
      <c r="C482" s="84" t="s">
        <v>438</v>
      </c>
      <c r="D482" s="188">
        <f>SUM('не брать'!H182)</f>
        <v>0</v>
      </c>
      <c r="E482" s="188">
        <f>SUM('не брать'!I182)</f>
        <v>0</v>
      </c>
      <c r="F482" s="290" t="e">
        <f t="shared" si="14"/>
        <v>#DIV/0!</v>
      </c>
      <c r="G482" s="291">
        <f t="shared" si="15"/>
        <v>0</v>
      </c>
    </row>
    <row r="483" spans="1:7" ht="20.25" hidden="1" customHeight="1">
      <c r="A483" s="75" t="s">
        <v>321</v>
      </c>
      <c r="B483" s="84" t="s">
        <v>604</v>
      </c>
      <c r="C483" s="84" t="s">
        <v>199</v>
      </c>
      <c r="D483" s="188">
        <f>SUM('не брать'!H615)</f>
        <v>0</v>
      </c>
      <c r="E483" s="188">
        <f>SUM('не брать'!I615)</f>
        <v>0</v>
      </c>
      <c r="F483" s="290" t="e">
        <f t="shared" si="14"/>
        <v>#DIV/0!</v>
      </c>
      <c r="G483" s="291">
        <f t="shared" si="15"/>
        <v>0</v>
      </c>
    </row>
    <row r="484" spans="1:7" ht="20.25" customHeight="1">
      <c r="A484" s="75" t="s">
        <v>927</v>
      </c>
      <c r="B484" s="182" t="s">
        <v>1047</v>
      </c>
      <c r="C484" s="182"/>
      <c r="D484" s="188">
        <f>SUM(D485)</f>
        <v>500</v>
      </c>
      <c r="E484" s="188">
        <f>SUM(E485)</f>
        <v>0</v>
      </c>
      <c r="F484" s="290">
        <f t="shared" si="14"/>
        <v>0</v>
      </c>
      <c r="G484" s="291">
        <f t="shared" si="15"/>
        <v>-500</v>
      </c>
    </row>
    <row r="485" spans="1:7" ht="20.25" customHeight="1">
      <c r="A485" s="75" t="s">
        <v>441</v>
      </c>
      <c r="B485" s="182" t="s">
        <v>1047</v>
      </c>
      <c r="C485" s="182" t="s">
        <v>438</v>
      </c>
      <c r="D485" s="188">
        <f>SUM('не брать'!H128)</f>
        <v>500</v>
      </c>
      <c r="E485" s="188">
        <f>SUM('не брать'!I128)</f>
        <v>0</v>
      </c>
      <c r="F485" s="290">
        <f t="shared" si="14"/>
        <v>0</v>
      </c>
      <c r="G485" s="291">
        <f t="shared" si="15"/>
        <v>-500</v>
      </c>
    </row>
    <row r="486" spans="1:7" ht="20.25" customHeight="1">
      <c r="A486" s="75" t="s">
        <v>928</v>
      </c>
      <c r="B486" s="182" t="s">
        <v>1048</v>
      </c>
      <c r="C486" s="182"/>
      <c r="D486" s="188">
        <f>SUM(D487)</f>
        <v>56</v>
      </c>
      <c r="E486" s="188">
        <f>SUM(E487)</f>
        <v>0</v>
      </c>
      <c r="F486" s="290">
        <f t="shared" si="14"/>
        <v>0</v>
      </c>
      <c r="G486" s="291">
        <f t="shared" si="15"/>
        <v>-56</v>
      </c>
    </row>
    <row r="487" spans="1:7" ht="20.25" customHeight="1">
      <c r="A487" s="75" t="s">
        <v>441</v>
      </c>
      <c r="B487" s="182" t="s">
        <v>1048</v>
      </c>
      <c r="C487" s="182" t="s">
        <v>438</v>
      </c>
      <c r="D487" s="188">
        <f>SUM('не брать'!H130)</f>
        <v>56</v>
      </c>
      <c r="E487" s="188">
        <f>SUM('не брать'!I130)</f>
        <v>0</v>
      </c>
      <c r="F487" s="290">
        <f t="shared" si="14"/>
        <v>0</v>
      </c>
      <c r="G487" s="291">
        <f t="shared" si="15"/>
        <v>-56</v>
      </c>
    </row>
    <row r="488" spans="1:7" ht="63">
      <c r="A488" s="76" t="s">
        <v>1028</v>
      </c>
      <c r="B488" s="71" t="s">
        <v>162</v>
      </c>
      <c r="C488" s="71"/>
      <c r="D488" s="192">
        <f>SUM(D489)</f>
        <v>14.4</v>
      </c>
      <c r="E488" s="192">
        <f>SUM(E489)</f>
        <v>3.6</v>
      </c>
      <c r="F488" s="290">
        <f t="shared" si="14"/>
        <v>25</v>
      </c>
      <c r="G488" s="291">
        <f t="shared" si="15"/>
        <v>-10.8</v>
      </c>
    </row>
    <row r="489" spans="1:7">
      <c r="A489" s="75" t="s">
        <v>440</v>
      </c>
      <c r="B489" s="71" t="s">
        <v>162</v>
      </c>
      <c r="C489" s="71" t="s">
        <v>241</v>
      </c>
      <c r="D489" s="188">
        <f>SUM('не брать'!H501+'не брать'!H722)</f>
        <v>14.4</v>
      </c>
      <c r="E489" s="188">
        <f>SUM('не брать'!I501+'не брать'!I722)</f>
        <v>3.6</v>
      </c>
      <c r="F489" s="290">
        <f t="shared" si="14"/>
        <v>25</v>
      </c>
      <c r="G489" s="291">
        <f t="shared" si="15"/>
        <v>-10.8</v>
      </c>
    </row>
    <row r="490" spans="1:7" ht="47.25">
      <c r="A490" s="75" t="s">
        <v>633</v>
      </c>
      <c r="B490" s="182" t="s">
        <v>631</v>
      </c>
      <c r="C490" s="182"/>
      <c r="D490" s="188">
        <f>SUM(D491+D492)</f>
        <v>980.90000000000009</v>
      </c>
      <c r="E490" s="188">
        <f>SUM(E491+E492)</f>
        <v>151.6</v>
      </c>
      <c r="F490" s="290">
        <f t="shared" si="14"/>
        <v>15.455194209399528</v>
      </c>
      <c r="G490" s="291">
        <f t="shared" si="15"/>
        <v>-829.30000000000007</v>
      </c>
    </row>
    <row r="491" spans="1:7" ht="47.25">
      <c r="A491" s="76" t="s">
        <v>436</v>
      </c>
      <c r="B491" s="182" t="s">
        <v>631</v>
      </c>
      <c r="C491" s="182" t="s">
        <v>343</v>
      </c>
      <c r="D491" s="188">
        <f>SUM('не брать'!H140)</f>
        <v>829.7</v>
      </c>
      <c r="E491" s="188">
        <f>SUM('не брать'!I140)</f>
        <v>141</v>
      </c>
      <c r="F491" s="290">
        <f t="shared" si="14"/>
        <v>16.994094250934072</v>
      </c>
      <c r="G491" s="291">
        <f t="shared" si="15"/>
        <v>-688.7</v>
      </c>
    </row>
    <row r="492" spans="1:7">
      <c r="A492" s="75" t="s">
        <v>441</v>
      </c>
      <c r="B492" s="182" t="s">
        <v>631</v>
      </c>
      <c r="C492" s="182" t="s">
        <v>438</v>
      </c>
      <c r="D492" s="188">
        <f>SUM('не брать'!H141)</f>
        <v>151.19999999999999</v>
      </c>
      <c r="E492" s="188">
        <f>SUM('не брать'!I141)</f>
        <v>10.6</v>
      </c>
      <c r="F492" s="290">
        <f t="shared" si="14"/>
        <v>7.0105820105820102</v>
      </c>
      <c r="G492" s="291">
        <f t="shared" si="15"/>
        <v>-140.6</v>
      </c>
    </row>
    <row r="493" spans="1:7" ht="31.5">
      <c r="A493" s="75" t="s">
        <v>632</v>
      </c>
      <c r="B493" s="182" t="s">
        <v>630</v>
      </c>
      <c r="C493" s="182"/>
      <c r="D493" s="188">
        <f>SUM(D494)</f>
        <v>74.099999999999994</v>
      </c>
      <c r="E493" s="188">
        <f>SUM(E494)</f>
        <v>0</v>
      </c>
      <c r="F493" s="290">
        <f t="shared" si="14"/>
        <v>0</v>
      </c>
      <c r="G493" s="291">
        <f t="shared" si="15"/>
        <v>-74.099999999999994</v>
      </c>
    </row>
    <row r="494" spans="1:7" ht="47.25">
      <c r="A494" s="76" t="s">
        <v>436</v>
      </c>
      <c r="B494" s="182" t="s">
        <v>630</v>
      </c>
      <c r="C494" s="182" t="s">
        <v>343</v>
      </c>
      <c r="D494" s="188">
        <f>SUM('не брать'!H143)</f>
        <v>74.099999999999994</v>
      </c>
      <c r="E494" s="188">
        <f>SUM('не брать'!I143)</f>
        <v>0</v>
      </c>
      <c r="F494" s="290">
        <f t="shared" si="14"/>
        <v>0</v>
      </c>
      <c r="G494" s="291">
        <f t="shared" si="15"/>
        <v>-74.099999999999994</v>
      </c>
    </row>
    <row r="495" spans="1:7" ht="110.25" hidden="1">
      <c r="A495" s="75" t="s">
        <v>885</v>
      </c>
      <c r="B495" s="71" t="s">
        <v>163</v>
      </c>
      <c r="C495" s="71"/>
      <c r="D495" s="192">
        <f>SUM(D496)</f>
        <v>0</v>
      </c>
      <c r="E495" s="192">
        <f>SUM(E496)</f>
        <v>0</v>
      </c>
      <c r="F495" s="290" t="e">
        <f t="shared" si="14"/>
        <v>#DIV/0!</v>
      </c>
      <c r="G495" s="291">
        <f t="shared" si="15"/>
        <v>0</v>
      </c>
    </row>
    <row r="496" spans="1:7" hidden="1">
      <c r="A496" s="75" t="s">
        <v>135</v>
      </c>
      <c r="B496" s="71" t="s">
        <v>163</v>
      </c>
      <c r="C496" s="71" t="s">
        <v>438</v>
      </c>
      <c r="D496" s="188"/>
      <c r="E496" s="188"/>
      <c r="F496" s="290" t="e">
        <f t="shared" si="14"/>
        <v>#DIV/0!</v>
      </c>
      <c r="G496" s="291">
        <f t="shared" si="15"/>
        <v>0</v>
      </c>
    </row>
    <row r="497" spans="1:7" ht="31.5" hidden="1">
      <c r="A497" s="79" t="s">
        <v>164</v>
      </c>
      <c r="B497" s="71"/>
      <c r="C497" s="71"/>
      <c r="D497" s="192">
        <f>SUM(D498+D500)</f>
        <v>0</v>
      </c>
      <c r="E497" s="192">
        <f>SUM(E498+E500)</f>
        <v>0</v>
      </c>
      <c r="F497" s="290" t="e">
        <f t="shared" si="14"/>
        <v>#DIV/0!</v>
      </c>
      <c r="G497" s="291">
        <f t="shared" si="15"/>
        <v>0</v>
      </c>
    </row>
    <row r="498" spans="1:7" ht="110.25" hidden="1">
      <c r="A498" s="76" t="s">
        <v>886</v>
      </c>
      <c r="B498" s="71" t="s">
        <v>318</v>
      </c>
      <c r="C498" s="71"/>
      <c r="D498" s="192">
        <f>SUM(D499)</f>
        <v>0</v>
      </c>
      <c r="E498" s="192">
        <f>SUM(E499)</f>
        <v>0</v>
      </c>
      <c r="F498" s="290" t="e">
        <f t="shared" si="14"/>
        <v>#DIV/0!</v>
      </c>
      <c r="G498" s="291">
        <f t="shared" si="15"/>
        <v>0</v>
      </c>
    </row>
    <row r="499" spans="1:7" hidden="1">
      <c r="A499" s="75" t="s">
        <v>135</v>
      </c>
      <c r="B499" s="71" t="s">
        <v>318</v>
      </c>
      <c r="C499" s="71" t="s">
        <v>438</v>
      </c>
      <c r="D499" s="192"/>
      <c r="E499" s="192"/>
      <c r="F499" s="290" t="e">
        <f t="shared" si="14"/>
        <v>#DIV/0!</v>
      </c>
      <c r="G499" s="291">
        <f t="shared" si="15"/>
        <v>0</v>
      </c>
    </row>
    <row r="500" spans="1:7" ht="94.5" hidden="1">
      <c r="A500" s="76" t="s">
        <v>887</v>
      </c>
      <c r="B500" s="71" t="s">
        <v>285</v>
      </c>
      <c r="C500" s="71"/>
      <c r="D500" s="192">
        <f>SUM(D501)</f>
        <v>0</v>
      </c>
      <c r="E500" s="192">
        <f>SUM(E501)</f>
        <v>0</v>
      </c>
      <c r="F500" s="290" t="e">
        <f t="shared" si="14"/>
        <v>#DIV/0!</v>
      </c>
      <c r="G500" s="291">
        <f t="shared" si="15"/>
        <v>0</v>
      </c>
    </row>
    <row r="501" spans="1:7" hidden="1">
      <c r="A501" s="75" t="s">
        <v>135</v>
      </c>
      <c r="B501" s="71" t="s">
        <v>285</v>
      </c>
      <c r="C501" s="71" t="s">
        <v>438</v>
      </c>
      <c r="D501" s="192"/>
      <c r="E501" s="192"/>
      <c r="F501" s="290" t="e">
        <f t="shared" si="14"/>
        <v>#DIV/0!</v>
      </c>
      <c r="G501" s="291">
        <f t="shared" si="15"/>
        <v>0</v>
      </c>
    </row>
    <row r="502" spans="1:7" ht="31.5">
      <c r="A502" s="72" t="s">
        <v>239</v>
      </c>
      <c r="B502" s="70" t="s">
        <v>286</v>
      </c>
      <c r="C502" s="71"/>
      <c r="D502" s="191">
        <f>SUM(D503)</f>
        <v>38.1</v>
      </c>
      <c r="E502" s="191">
        <f>SUM(E503)</f>
        <v>0</v>
      </c>
      <c r="F502" s="290">
        <f t="shared" si="14"/>
        <v>0</v>
      </c>
      <c r="G502" s="291">
        <f t="shared" si="15"/>
        <v>-38.1</v>
      </c>
    </row>
    <row r="503" spans="1:7">
      <c r="A503" s="73" t="s">
        <v>287</v>
      </c>
      <c r="B503" s="71" t="s">
        <v>288</v>
      </c>
      <c r="C503" s="71"/>
      <c r="D503" s="192">
        <f>SUM(D504+D506)</f>
        <v>38.1</v>
      </c>
      <c r="E503" s="192">
        <f>SUM(E504+E506)</f>
        <v>0</v>
      </c>
      <c r="F503" s="290">
        <f t="shared" si="14"/>
        <v>0</v>
      </c>
      <c r="G503" s="291">
        <f t="shared" si="15"/>
        <v>-38.1</v>
      </c>
    </row>
    <row r="504" spans="1:7" ht="31.5">
      <c r="A504" s="75" t="s">
        <v>988</v>
      </c>
      <c r="B504" s="71" t="s">
        <v>428</v>
      </c>
      <c r="C504" s="71"/>
      <c r="D504" s="192">
        <f>SUM(D505)</f>
        <v>37.1</v>
      </c>
      <c r="E504" s="192">
        <f>SUM(E505)</f>
        <v>0</v>
      </c>
      <c r="F504" s="290">
        <f t="shared" si="14"/>
        <v>0</v>
      </c>
      <c r="G504" s="291">
        <f t="shared" si="15"/>
        <v>-37.1</v>
      </c>
    </row>
    <row r="505" spans="1:7">
      <c r="A505" s="75" t="s">
        <v>135</v>
      </c>
      <c r="B505" s="71" t="s">
        <v>428</v>
      </c>
      <c r="C505" s="71" t="s">
        <v>438</v>
      </c>
      <c r="D505" s="188">
        <f>SUM('не брать'!H54)</f>
        <v>37.1</v>
      </c>
      <c r="E505" s="188">
        <f>SUM('не брать'!I54)</f>
        <v>0</v>
      </c>
      <c r="F505" s="290">
        <f t="shared" si="14"/>
        <v>0</v>
      </c>
      <c r="G505" s="291">
        <f t="shared" si="15"/>
        <v>-37.1</v>
      </c>
    </row>
    <row r="506" spans="1:7" ht="126">
      <c r="A506" s="75" t="s">
        <v>665</v>
      </c>
      <c r="B506" s="71" t="s">
        <v>289</v>
      </c>
      <c r="C506" s="71"/>
      <c r="D506" s="192">
        <f>SUM(D507)</f>
        <v>1</v>
      </c>
      <c r="E506" s="192">
        <f>SUM(E507)</f>
        <v>0</v>
      </c>
      <c r="F506" s="290">
        <f t="shared" si="14"/>
        <v>0</v>
      </c>
      <c r="G506" s="291">
        <f t="shared" si="15"/>
        <v>-1</v>
      </c>
    </row>
    <row r="507" spans="1:7">
      <c r="A507" s="75" t="s">
        <v>135</v>
      </c>
      <c r="B507" s="71" t="s">
        <v>289</v>
      </c>
      <c r="C507" s="71" t="s">
        <v>438</v>
      </c>
      <c r="D507" s="188">
        <f>SUM('не брать'!H100)</f>
        <v>1</v>
      </c>
      <c r="E507" s="188">
        <f>SUM('не брать'!I100)</f>
        <v>0</v>
      </c>
      <c r="F507" s="290">
        <f t="shared" si="14"/>
        <v>0</v>
      </c>
      <c r="G507" s="291">
        <f t="shared" si="15"/>
        <v>-1</v>
      </c>
    </row>
    <row r="508" spans="1:7" ht="31.5">
      <c r="A508" s="72" t="s">
        <v>101</v>
      </c>
      <c r="B508" s="70" t="s">
        <v>102</v>
      </c>
      <c r="C508" s="71"/>
      <c r="D508" s="191">
        <f>SUM(D509+D516+D536)</f>
        <v>7354.5999999999995</v>
      </c>
      <c r="E508" s="191">
        <f>SUM(E509+E516+E536)</f>
        <v>1061.7</v>
      </c>
      <c r="F508" s="290">
        <f t="shared" si="14"/>
        <v>14.435863269246459</v>
      </c>
      <c r="G508" s="291">
        <f t="shared" si="15"/>
        <v>-6292.9</v>
      </c>
    </row>
    <row r="509" spans="1:7">
      <c r="A509" s="73" t="s">
        <v>240</v>
      </c>
      <c r="B509" s="71" t="s">
        <v>103</v>
      </c>
      <c r="C509" s="71"/>
      <c r="D509" s="192">
        <f>SUM(D510+D514)</f>
        <v>6774.7</v>
      </c>
      <c r="E509" s="192">
        <f>SUM(E510+E514)</f>
        <v>1011.8000000000001</v>
      </c>
      <c r="F509" s="290">
        <f t="shared" si="14"/>
        <v>14.934978670642243</v>
      </c>
      <c r="G509" s="291">
        <f t="shared" si="15"/>
        <v>-5762.9</v>
      </c>
    </row>
    <row r="510" spans="1:7">
      <c r="A510" s="75" t="s">
        <v>1029</v>
      </c>
      <c r="B510" s="71" t="s">
        <v>104</v>
      </c>
      <c r="C510" s="71"/>
      <c r="D510" s="192">
        <f>SUM(D511:D513)</f>
        <v>5799.7</v>
      </c>
      <c r="E510" s="192">
        <f>SUM(E511:E513)</f>
        <v>1011.8000000000001</v>
      </c>
      <c r="F510" s="290">
        <f t="shared" si="14"/>
        <v>17.445729951549218</v>
      </c>
      <c r="G510" s="291">
        <f t="shared" si="15"/>
        <v>-4787.8999999999996</v>
      </c>
    </row>
    <row r="511" spans="1:7" ht="47.25">
      <c r="A511" s="75" t="s">
        <v>13</v>
      </c>
      <c r="B511" s="71" t="s">
        <v>104</v>
      </c>
      <c r="C511" s="71" t="s">
        <v>343</v>
      </c>
      <c r="D511" s="188">
        <f>SUM('не брать'!H553)</f>
        <v>5170.5</v>
      </c>
      <c r="E511" s="188">
        <f>SUM('не брать'!I553)</f>
        <v>925.6</v>
      </c>
      <c r="F511" s="290">
        <f t="shared" si="14"/>
        <v>17.901556909389807</v>
      </c>
      <c r="G511" s="291">
        <f t="shared" si="15"/>
        <v>-4244.8999999999996</v>
      </c>
    </row>
    <row r="512" spans="1:7">
      <c r="A512" s="75" t="s">
        <v>135</v>
      </c>
      <c r="B512" s="71" t="s">
        <v>104</v>
      </c>
      <c r="C512" s="71" t="s">
        <v>438</v>
      </c>
      <c r="D512" s="188">
        <f>SUM('не брать'!H554)</f>
        <v>629.20000000000005</v>
      </c>
      <c r="E512" s="188">
        <f>SUM('не брать'!I554)</f>
        <v>86.2</v>
      </c>
      <c r="F512" s="290">
        <f t="shared" si="14"/>
        <v>13.699936427209153</v>
      </c>
      <c r="G512" s="291">
        <f t="shared" si="15"/>
        <v>-543</v>
      </c>
    </row>
    <row r="513" spans="1:7" hidden="1">
      <c r="A513" s="75" t="s">
        <v>439</v>
      </c>
      <c r="B513" s="71" t="s">
        <v>105</v>
      </c>
      <c r="C513" s="71" t="s">
        <v>344</v>
      </c>
      <c r="D513" s="188">
        <f>SUM('не брать'!H555)</f>
        <v>0</v>
      </c>
      <c r="E513" s="188">
        <f>SUM('не брать'!I555)</f>
        <v>0</v>
      </c>
      <c r="F513" s="290" t="e">
        <f t="shared" si="14"/>
        <v>#DIV/0!</v>
      </c>
      <c r="G513" s="291">
        <f t="shared" si="15"/>
        <v>0</v>
      </c>
    </row>
    <row r="514" spans="1:7" ht="31.5">
      <c r="A514" s="75" t="s">
        <v>969</v>
      </c>
      <c r="B514" s="71" t="s">
        <v>105</v>
      </c>
      <c r="C514" s="71"/>
      <c r="D514" s="192">
        <f>SUM(D515)</f>
        <v>975</v>
      </c>
      <c r="E514" s="192">
        <f>SUM(E515)</f>
        <v>0</v>
      </c>
      <c r="F514" s="290">
        <f t="shared" si="14"/>
        <v>0</v>
      </c>
      <c r="G514" s="291">
        <f t="shared" si="15"/>
        <v>-975</v>
      </c>
    </row>
    <row r="515" spans="1:7">
      <c r="A515" s="75" t="s">
        <v>135</v>
      </c>
      <c r="B515" s="71" t="s">
        <v>105</v>
      </c>
      <c r="C515" s="71" t="s">
        <v>438</v>
      </c>
      <c r="D515" s="188">
        <f>SUM('не брать'!H557)</f>
        <v>975</v>
      </c>
      <c r="E515" s="188">
        <f>SUM('не брать'!I557)</f>
        <v>0</v>
      </c>
      <c r="F515" s="290">
        <f t="shared" si="14"/>
        <v>0</v>
      </c>
      <c r="G515" s="291">
        <f t="shared" si="15"/>
        <v>-975</v>
      </c>
    </row>
    <row r="516" spans="1:7">
      <c r="A516" s="73" t="s">
        <v>106</v>
      </c>
      <c r="B516" s="71" t="s">
        <v>107</v>
      </c>
      <c r="C516" s="71"/>
      <c r="D516" s="192">
        <f>SUM(D517+D522+D524+D532+D534+D520+D528+D526+D530)</f>
        <v>579.9</v>
      </c>
      <c r="E516" s="192">
        <f>SUM(E517+E522+E524+E532+E534+E520+E528+E526+E530)</f>
        <v>49.9</v>
      </c>
      <c r="F516" s="290">
        <f t="shared" si="14"/>
        <v>8.6049318848077263</v>
      </c>
      <c r="G516" s="291">
        <f t="shared" si="15"/>
        <v>-530</v>
      </c>
    </row>
    <row r="517" spans="1:7" ht="31.5">
      <c r="A517" s="76" t="s">
        <v>930</v>
      </c>
      <c r="B517" s="71" t="s">
        <v>108</v>
      </c>
      <c r="C517" s="71"/>
      <c r="D517" s="192">
        <f>SUM(D518:D519)</f>
        <v>579.9</v>
      </c>
      <c r="E517" s="192">
        <f>SUM(E518:E519)</f>
        <v>49.9</v>
      </c>
      <c r="F517" s="290">
        <f t="shared" si="14"/>
        <v>8.6049318848077263</v>
      </c>
      <c r="G517" s="291">
        <f t="shared" si="15"/>
        <v>-530</v>
      </c>
    </row>
    <row r="518" spans="1:7" ht="47.25">
      <c r="A518" s="76" t="s">
        <v>436</v>
      </c>
      <c r="B518" s="182" t="s">
        <v>108</v>
      </c>
      <c r="C518" s="182" t="s">
        <v>343</v>
      </c>
      <c r="D518" s="188">
        <f>SUM('не брать'!H135)</f>
        <v>500.4</v>
      </c>
      <c r="E518" s="188">
        <f>SUM('не брать'!I135)</f>
        <v>48.1</v>
      </c>
      <c r="F518" s="290">
        <f t="shared" si="14"/>
        <v>9.6123101518784981</v>
      </c>
      <c r="G518" s="291">
        <f t="shared" si="15"/>
        <v>-452.29999999999995</v>
      </c>
    </row>
    <row r="519" spans="1:7">
      <c r="A519" s="76" t="s">
        <v>437</v>
      </c>
      <c r="B519" s="182" t="s">
        <v>108</v>
      </c>
      <c r="C519" s="182" t="s">
        <v>438</v>
      </c>
      <c r="D519" s="188">
        <f>SUM('не брать'!H136)</f>
        <v>79.5</v>
      </c>
      <c r="E519" s="188">
        <f>SUM('не брать'!I136)</f>
        <v>1.8</v>
      </c>
      <c r="F519" s="290">
        <f t="shared" si="14"/>
        <v>2.2641509433962268</v>
      </c>
      <c r="G519" s="291">
        <f t="shared" si="15"/>
        <v>-77.7</v>
      </c>
    </row>
    <row r="520" spans="1:7" hidden="1">
      <c r="A520" s="75" t="s">
        <v>86</v>
      </c>
      <c r="B520" s="71" t="s">
        <v>348</v>
      </c>
      <c r="C520" s="71"/>
      <c r="D520" s="188">
        <f>SUM(D521)</f>
        <v>0</v>
      </c>
      <c r="E520" s="188">
        <f>SUM(E521)</f>
        <v>0</v>
      </c>
      <c r="F520" s="290" t="e">
        <f t="shared" si="14"/>
        <v>#DIV/0!</v>
      </c>
      <c r="G520" s="291">
        <f t="shared" si="15"/>
        <v>0</v>
      </c>
    </row>
    <row r="521" spans="1:7" hidden="1">
      <c r="A521" s="75" t="s">
        <v>135</v>
      </c>
      <c r="B521" s="71" t="s">
        <v>348</v>
      </c>
      <c r="C521" s="71" t="s">
        <v>438</v>
      </c>
      <c r="D521" s="188"/>
      <c r="E521" s="188"/>
      <c r="F521" s="290" t="e">
        <f t="shared" si="14"/>
        <v>#DIV/0!</v>
      </c>
      <c r="G521" s="291">
        <f t="shared" si="15"/>
        <v>0</v>
      </c>
    </row>
    <row r="522" spans="1:7" ht="110.25" hidden="1">
      <c r="A522" s="75" t="s">
        <v>888</v>
      </c>
      <c r="B522" s="71" t="s">
        <v>402</v>
      </c>
      <c r="C522" s="71"/>
      <c r="D522" s="192">
        <f>SUM(D523)</f>
        <v>0</v>
      </c>
      <c r="E522" s="192">
        <f>SUM(E523)</f>
        <v>0</v>
      </c>
      <c r="F522" s="290" t="e">
        <f t="shared" si="14"/>
        <v>#DIV/0!</v>
      </c>
      <c r="G522" s="291">
        <f t="shared" si="15"/>
        <v>0</v>
      </c>
    </row>
    <row r="523" spans="1:7" hidden="1">
      <c r="A523" s="75" t="s">
        <v>321</v>
      </c>
      <c r="B523" s="71" t="s">
        <v>402</v>
      </c>
      <c r="C523" s="71" t="s">
        <v>199</v>
      </c>
      <c r="D523" s="188"/>
      <c r="E523" s="188"/>
      <c r="F523" s="290" t="e">
        <f t="shared" si="14"/>
        <v>#DIV/0!</v>
      </c>
      <c r="G523" s="291">
        <f t="shared" si="15"/>
        <v>0</v>
      </c>
    </row>
    <row r="524" spans="1:7" ht="110.25" hidden="1">
      <c r="A524" s="24" t="s">
        <v>780</v>
      </c>
      <c r="B524" s="182" t="s">
        <v>336</v>
      </c>
      <c r="C524" s="71"/>
      <c r="D524" s="188">
        <f>SUM(D525)</f>
        <v>0</v>
      </c>
      <c r="E524" s="188">
        <f>SUM(E525)</f>
        <v>0</v>
      </c>
      <c r="F524" s="290" t="e">
        <f t="shared" ref="F524:F587" si="16">SUM(E524/D524*100)</f>
        <v>#DIV/0!</v>
      </c>
      <c r="G524" s="291">
        <f t="shared" ref="G524:G587" si="17">SUM(E524-D524)</f>
        <v>0</v>
      </c>
    </row>
    <row r="525" spans="1:7" hidden="1">
      <c r="A525" s="43" t="s">
        <v>321</v>
      </c>
      <c r="B525" s="182" t="s">
        <v>336</v>
      </c>
      <c r="C525" s="71" t="s">
        <v>199</v>
      </c>
      <c r="D525" s="188">
        <f>SUM('не брать'!H752+'не брать'!H740)</f>
        <v>0</v>
      </c>
      <c r="E525" s="188">
        <f>SUM('не брать'!I752+'не брать'!I740)</f>
        <v>0</v>
      </c>
      <c r="F525" s="290" t="e">
        <f t="shared" si="16"/>
        <v>#DIV/0!</v>
      </c>
      <c r="G525" s="291">
        <f t="shared" si="17"/>
        <v>0</v>
      </c>
    </row>
    <row r="526" spans="1:7" ht="110.25" hidden="1">
      <c r="A526" s="24" t="s">
        <v>781</v>
      </c>
      <c r="B526" s="182" t="s">
        <v>584</v>
      </c>
      <c r="C526" s="71"/>
      <c r="D526" s="188">
        <f>SUM(D527)</f>
        <v>0</v>
      </c>
      <c r="E526" s="188">
        <f>SUM(E527)</f>
        <v>0</v>
      </c>
      <c r="F526" s="290" t="e">
        <f t="shared" si="16"/>
        <v>#DIV/0!</v>
      </c>
      <c r="G526" s="291">
        <f t="shared" si="17"/>
        <v>0</v>
      </c>
    </row>
    <row r="527" spans="1:7" hidden="1">
      <c r="A527" s="43" t="s">
        <v>321</v>
      </c>
      <c r="B527" s="182" t="s">
        <v>584</v>
      </c>
      <c r="C527" s="71"/>
      <c r="D527" s="188">
        <f>SUM('не брать'!H742)</f>
        <v>0</v>
      </c>
      <c r="E527" s="188">
        <f>SUM('не брать'!I742)</f>
        <v>0</v>
      </c>
      <c r="F527" s="290" t="e">
        <f t="shared" si="16"/>
        <v>#DIV/0!</v>
      </c>
      <c r="G527" s="291">
        <f t="shared" si="17"/>
        <v>0</v>
      </c>
    </row>
    <row r="528" spans="1:7" ht="126" hidden="1">
      <c r="A528" s="24" t="s">
        <v>782</v>
      </c>
      <c r="B528" s="182" t="s">
        <v>402</v>
      </c>
      <c r="C528" s="84"/>
      <c r="D528" s="188">
        <f>SUM(D529)</f>
        <v>0</v>
      </c>
      <c r="E528" s="188">
        <f>SUM(E529)</f>
        <v>0</v>
      </c>
      <c r="F528" s="290" t="e">
        <f t="shared" si="16"/>
        <v>#DIV/0!</v>
      </c>
      <c r="G528" s="291">
        <f t="shared" si="17"/>
        <v>0</v>
      </c>
    </row>
    <row r="529" spans="1:7" hidden="1">
      <c r="A529" s="43" t="s">
        <v>321</v>
      </c>
      <c r="B529" s="182" t="s">
        <v>402</v>
      </c>
      <c r="C529" s="83" t="s">
        <v>199</v>
      </c>
      <c r="D529" s="188">
        <f>SUM('не брать'!H744)</f>
        <v>0</v>
      </c>
      <c r="E529" s="188">
        <f>SUM('не брать'!I744)</f>
        <v>0</v>
      </c>
      <c r="F529" s="290" t="e">
        <f t="shared" si="16"/>
        <v>#DIV/0!</v>
      </c>
      <c r="G529" s="291">
        <f t="shared" si="17"/>
        <v>0</v>
      </c>
    </row>
    <row r="530" spans="1:7" ht="110.25" hidden="1">
      <c r="A530" s="24" t="s">
        <v>781</v>
      </c>
      <c r="B530" s="84" t="s">
        <v>584</v>
      </c>
      <c r="C530" s="83"/>
      <c r="D530" s="188">
        <f>SUM(D531)</f>
        <v>0</v>
      </c>
      <c r="E530" s="188">
        <f>SUM(E531)</f>
        <v>0</v>
      </c>
      <c r="F530" s="290" t="e">
        <f t="shared" si="16"/>
        <v>#DIV/0!</v>
      </c>
      <c r="G530" s="291">
        <f t="shared" si="17"/>
        <v>0</v>
      </c>
    </row>
    <row r="531" spans="1:7" hidden="1">
      <c r="A531" s="43" t="s">
        <v>321</v>
      </c>
      <c r="B531" s="84" t="s">
        <v>584</v>
      </c>
      <c r="C531" s="83" t="s">
        <v>199</v>
      </c>
      <c r="D531" s="188">
        <f>SUM('не брать'!H746)</f>
        <v>0</v>
      </c>
      <c r="E531" s="188">
        <f>SUM('не брать'!I746)</f>
        <v>0</v>
      </c>
      <c r="F531" s="290" t="e">
        <f t="shared" si="16"/>
        <v>#DIV/0!</v>
      </c>
      <c r="G531" s="291">
        <f t="shared" si="17"/>
        <v>0</v>
      </c>
    </row>
    <row r="532" spans="1:7" ht="141.75" hidden="1">
      <c r="A532" s="75" t="s">
        <v>889</v>
      </c>
      <c r="B532" s="71" t="s">
        <v>415</v>
      </c>
      <c r="C532" s="71"/>
      <c r="D532" s="192">
        <f>SUM(D533)</f>
        <v>0</v>
      </c>
      <c r="E532" s="192">
        <f>SUM(E533)</f>
        <v>0</v>
      </c>
      <c r="F532" s="290" t="e">
        <f t="shared" si="16"/>
        <v>#DIV/0!</v>
      </c>
      <c r="G532" s="291">
        <f t="shared" si="17"/>
        <v>0</v>
      </c>
    </row>
    <row r="533" spans="1:7" ht="47.25" hidden="1">
      <c r="A533" s="75" t="s">
        <v>13</v>
      </c>
      <c r="B533" s="71" t="s">
        <v>415</v>
      </c>
      <c r="C533" s="71" t="s">
        <v>343</v>
      </c>
      <c r="D533" s="188">
        <f>SUM('не брать'!H559)</f>
        <v>0</v>
      </c>
      <c r="E533" s="188">
        <f>SUM('не брать'!I559)</f>
        <v>0</v>
      </c>
      <c r="F533" s="290" t="e">
        <f t="shared" si="16"/>
        <v>#DIV/0!</v>
      </c>
      <c r="G533" s="291">
        <f t="shared" si="17"/>
        <v>0</v>
      </c>
    </row>
    <row r="534" spans="1:7" ht="31.5" hidden="1">
      <c r="A534" s="24" t="s">
        <v>783</v>
      </c>
      <c r="B534" s="84" t="s">
        <v>478</v>
      </c>
      <c r="C534" s="84"/>
      <c r="D534" s="192">
        <f>SUM(D535:D535)</f>
        <v>0</v>
      </c>
      <c r="E534" s="192">
        <f>SUM(E535:E535)</f>
        <v>0</v>
      </c>
      <c r="F534" s="290" t="e">
        <f t="shared" si="16"/>
        <v>#DIV/0!</v>
      </c>
      <c r="G534" s="291">
        <f t="shared" si="17"/>
        <v>0</v>
      </c>
    </row>
    <row r="535" spans="1:7" hidden="1">
      <c r="A535" s="43" t="s">
        <v>321</v>
      </c>
      <c r="B535" s="84" t="s">
        <v>478</v>
      </c>
      <c r="C535" s="83" t="s">
        <v>199</v>
      </c>
      <c r="D535" s="188">
        <f>SUM('не брать'!H749)</f>
        <v>0</v>
      </c>
      <c r="E535" s="188">
        <f>SUM('не брать'!I749)</f>
        <v>0</v>
      </c>
      <c r="F535" s="290" t="e">
        <f t="shared" si="16"/>
        <v>#DIV/0!</v>
      </c>
      <c r="G535" s="291">
        <f t="shared" si="17"/>
        <v>0</v>
      </c>
    </row>
    <row r="536" spans="1:7" hidden="1">
      <c r="A536" s="73" t="s">
        <v>110</v>
      </c>
      <c r="B536" s="71" t="s">
        <v>111</v>
      </c>
      <c r="C536" s="71"/>
      <c r="D536" s="192">
        <f>SUM(D537)</f>
        <v>0</v>
      </c>
      <c r="E536" s="192">
        <f>SUM(E537)</f>
        <v>0</v>
      </c>
      <c r="F536" s="290" t="e">
        <f t="shared" si="16"/>
        <v>#DIV/0!</v>
      </c>
      <c r="G536" s="291">
        <f t="shared" si="17"/>
        <v>0</v>
      </c>
    </row>
    <row r="537" spans="1:7" ht="94.5" hidden="1">
      <c r="A537" s="75" t="s">
        <v>890</v>
      </c>
      <c r="B537" s="71" t="s">
        <v>112</v>
      </c>
      <c r="C537" s="71"/>
      <c r="D537" s="192">
        <f>SUM(D538)</f>
        <v>0</v>
      </c>
      <c r="E537" s="192">
        <f>SUM(E538)</f>
        <v>0</v>
      </c>
      <c r="F537" s="290" t="e">
        <f t="shared" si="16"/>
        <v>#DIV/0!</v>
      </c>
      <c r="G537" s="291">
        <f t="shared" si="17"/>
        <v>0</v>
      </c>
    </row>
    <row r="538" spans="1:7" hidden="1">
      <c r="A538" s="75" t="s">
        <v>78</v>
      </c>
      <c r="B538" s="71" t="s">
        <v>112</v>
      </c>
      <c r="C538" s="71" t="s">
        <v>411</v>
      </c>
      <c r="D538" s="188"/>
      <c r="E538" s="188"/>
      <c r="F538" s="290" t="e">
        <f t="shared" si="16"/>
        <v>#DIV/0!</v>
      </c>
      <c r="G538" s="291">
        <f t="shared" si="17"/>
        <v>0</v>
      </c>
    </row>
    <row r="539" spans="1:7" ht="31.5">
      <c r="A539" s="72" t="s">
        <v>308</v>
      </c>
      <c r="B539" s="70" t="s">
        <v>113</v>
      </c>
      <c r="C539" s="71"/>
      <c r="D539" s="191">
        <f>SUM(D540+D553)</f>
        <v>143</v>
      </c>
      <c r="E539" s="191">
        <f>SUM(E540+E553)</f>
        <v>0</v>
      </c>
      <c r="F539" s="290">
        <f t="shared" si="16"/>
        <v>0</v>
      </c>
      <c r="G539" s="291">
        <f t="shared" si="17"/>
        <v>-143</v>
      </c>
    </row>
    <row r="540" spans="1:7" ht="31.5">
      <c r="A540" s="73" t="s">
        <v>395</v>
      </c>
      <c r="B540" s="71" t="s">
        <v>396</v>
      </c>
      <c r="C540" s="71"/>
      <c r="D540" s="192">
        <f>SUM(D541+D545+D547+D551+D543+D549)</f>
        <v>80</v>
      </c>
      <c r="E540" s="192">
        <f>SUM(E541+E545+E547+E551+E543+E549)</f>
        <v>0</v>
      </c>
      <c r="F540" s="290">
        <f t="shared" si="16"/>
        <v>0</v>
      </c>
      <c r="G540" s="291">
        <f t="shared" si="17"/>
        <v>-80</v>
      </c>
    </row>
    <row r="541" spans="1:7">
      <c r="A541" s="75" t="s">
        <v>943</v>
      </c>
      <c r="B541" s="71" t="s">
        <v>397</v>
      </c>
      <c r="C541" s="71"/>
      <c r="D541" s="192">
        <f>SUM(D542)</f>
        <v>30</v>
      </c>
      <c r="E541" s="192">
        <f>SUM(E542)</f>
        <v>0</v>
      </c>
      <c r="F541" s="290">
        <f t="shared" si="16"/>
        <v>0</v>
      </c>
      <c r="G541" s="291">
        <f t="shared" si="17"/>
        <v>-30</v>
      </c>
    </row>
    <row r="542" spans="1:7">
      <c r="A542" s="75" t="s">
        <v>135</v>
      </c>
      <c r="B542" s="71" t="s">
        <v>397</v>
      </c>
      <c r="C542" s="71" t="s">
        <v>438</v>
      </c>
      <c r="D542" s="188">
        <f>SUM('не брать'!H91+'не брать'!H760)</f>
        <v>30</v>
      </c>
      <c r="E542" s="188">
        <f>SUM('не брать'!I91+'не брать'!I760)</f>
        <v>0</v>
      </c>
      <c r="F542" s="290">
        <f t="shared" si="16"/>
        <v>0</v>
      </c>
      <c r="G542" s="291">
        <f t="shared" si="17"/>
        <v>-30</v>
      </c>
    </row>
    <row r="543" spans="1:7" ht="141.75" hidden="1">
      <c r="A543" s="75" t="s">
        <v>663</v>
      </c>
      <c r="B543" s="71" t="s">
        <v>165</v>
      </c>
      <c r="C543" s="71"/>
      <c r="D543" s="192">
        <f>SUM(D544)</f>
        <v>0</v>
      </c>
      <c r="E543" s="192">
        <f>SUM(E544)</f>
        <v>0</v>
      </c>
      <c r="F543" s="290" t="e">
        <f t="shared" si="16"/>
        <v>#DIV/0!</v>
      </c>
      <c r="G543" s="291">
        <f t="shared" si="17"/>
        <v>0</v>
      </c>
    </row>
    <row r="544" spans="1:7" hidden="1">
      <c r="A544" s="75" t="s">
        <v>135</v>
      </c>
      <c r="B544" s="71" t="s">
        <v>165</v>
      </c>
      <c r="C544" s="71" t="s">
        <v>438</v>
      </c>
      <c r="D544" s="188">
        <f>SUM('не брать'!H93+'не брать'!H578+'не брать'!H762)</f>
        <v>0</v>
      </c>
      <c r="E544" s="188">
        <f>SUM('не брать'!I93+'не брать'!I578+'не брать'!I762)</f>
        <v>0</v>
      </c>
      <c r="F544" s="290" t="e">
        <f t="shared" si="16"/>
        <v>#DIV/0!</v>
      </c>
      <c r="G544" s="291">
        <f t="shared" si="17"/>
        <v>0</v>
      </c>
    </row>
    <row r="545" spans="1:7" ht="47.25">
      <c r="A545" s="221" t="s">
        <v>1049</v>
      </c>
      <c r="B545" s="115" t="s">
        <v>398</v>
      </c>
      <c r="C545" s="115"/>
      <c r="D545" s="192">
        <f>SUM(D546)</f>
        <v>50</v>
      </c>
      <c r="E545" s="192">
        <f>SUM(E546)</f>
        <v>0</v>
      </c>
      <c r="F545" s="290">
        <f t="shared" si="16"/>
        <v>0</v>
      </c>
      <c r="G545" s="291">
        <f t="shared" si="17"/>
        <v>-50</v>
      </c>
    </row>
    <row r="546" spans="1:7">
      <c r="A546" s="75" t="s">
        <v>135</v>
      </c>
      <c r="B546" s="115" t="s">
        <v>398</v>
      </c>
      <c r="C546" s="115" t="s">
        <v>438</v>
      </c>
      <c r="D546" s="188">
        <f>SUM('не брать'!H167)</f>
        <v>50</v>
      </c>
      <c r="E546" s="188">
        <f>SUM('не брать'!I167)</f>
        <v>0</v>
      </c>
      <c r="F546" s="290">
        <f t="shared" si="16"/>
        <v>0</v>
      </c>
      <c r="G546" s="291">
        <f t="shared" si="17"/>
        <v>-50</v>
      </c>
    </row>
    <row r="547" spans="1:7" ht="110.25" hidden="1">
      <c r="A547" s="75" t="s">
        <v>692</v>
      </c>
      <c r="B547" s="71" t="s">
        <v>166</v>
      </c>
      <c r="C547" s="71"/>
      <c r="D547" s="192">
        <f>SUM(D548)</f>
        <v>0</v>
      </c>
      <c r="E547" s="192">
        <f>SUM(E548)</f>
        <v>0</v>
      </c>
      <c r="F547" s="290" t="e">
        <f t="shared" si="16"/>
        <v>#DIV/0!</v>
      </c>
      <c r="G547" s="291">
        <f t="shared" si="17"/>
        <v>0</v>
      </c>
    </row>
    <row r="548" spans="1:7" hidden="1">
      <c r="A548" s="75" t="s">
        <v>439</v>
      </c>
      <c r="B548" s="71" t="s">
        <v>166</v>
      </c>
      <c r="C548" s="71" t="s">
        <v>344</v>
      </c>
      <c r="D548" s="188">
        <f>SUM('не брать'!H229)</f>
        <v>0</v>
      </c>
      <c r="E548" s="188">
        <f>SUM('не брать'!I229)</f>
        <v>0</v>
      </c>
      <c r="F548" s="290" t="e">
        <f t="shared" si="16"/>
        <v>#DIV/0!</v>
      </c>
      <c r="G548" s="291">
        <f t="shared" si="17"/>
        <v>0</v>
      </c>
    </row>
    <row r="549" spans="1:7" ht="94.5" hidden="1">
      <c r="A549" s="75" t="s">
        <v>693</v>
      </c>
      <c r="B549" s="71" t="s">
        <v>457</v>
      </c>
      <c r="C549" s="71"/>
      <c r="D549" s="188">
        <f>SUM(D550)</f>
        <v>0</v>
      </c>
      <c r="E549" s="188">
        <f>SUM(E550)</f>
        <v>0</v>
      </c>
      <c r="F549" s="290" t="e">
        <f t="shared" si="16"/>
        <v>#DIV/0!</v>
      </c>
      <c r="G549" s="291">
        <f t="shared" si="17"/>
        <v>0</v>
      </c>
    </row>
    <row r="550" spans="1:7" hidden="1">
      <c r="A550" s="75" t="s">
        <v>439</v>
      </c>
      <c r="B550" s="71" t="s">
        <v>457</v>
      </c>
      <c r="C550" s="71" t="s">
        <v>344</v>
      </c>
      <c r="D550" s="188">
        <f>SUM('не брать'!H231)</f>
        <v>0</v>
      </c>
      <c r="E550" s="188">
        <f>SUM('не брать'!I231)</f>
        <v>0</v>
      </c>
      <c r="F550" s="290" t="e">
        <f t="shared" si="16"/>
        <v>#DIV/0!</v>
      </c>
      <c r="G550" s="291">
        <f t="shared" si="17"/>
        <v>0</v>
      </c>
    </row>
    <row r="551" spans="1:7" ht="94.5" hidden="1">
      <c r="A551" s="75" t="s">
        <v>677</v>
      </c>
      <c r="B551" s="71" t="s">
        <v>398</v>
      </c>
      <c r="C551" s="71"/>
      <c r="D551" s="192">
        <f>SUM(D552)</f>
        <v>0</v>
      </c>
      <c r="E551" s="192">
        <f>SUM(E552)</f>
        <v>0</v>
      </c>
      <c r="F551" s="290" t="e">
        <f t="shared" si="16"/>
        <v>#DIV/0!</v>
      </c>
      <c r="G551" s="291">
        <f t="shared" si="17"/>
        <v>0</v>
      </c>
    </row>
    <row r="552" spans="1:7" hidden="1">
      <c r="A552" s="75" t="s">
        <v>135</v>
      </c>
      <c r="B552" s="71" t="s">
        <v>398</v>
      </c>
      <c r="C552" s="71" t="s">
        <v>438</v>
      </c>
      <c r="D552" s="188"/>
      <c r="E552" s="188"/>
      <c r="F552" s="290" t="e">
        <f t="shared" si="16"/>
        <v>#DIV/0!</v>
      </c>
      <c r="G552" s="291">
        <f t="shared" si="17"/>
        <v>0</v>
      </c>
    </row>
    <row r="553" spans="1:7" ht="31.5">
      <c r="A553" s="73" t="s">
        <v>581</v>
      </c>
      <c r="B553" s="71" t="s">
        <v>582</v>
      </c>
      <c r="C553" s="71"/>
      <c r="D553" s="192">
        <f>SUM(D554)</f>
        <v>63</v>
      </c>
      <c r="E553" s="192">
        <f>SUM(E554)</f>
        <v>0</v>
      </c>
      <c r="F553" s="290">
        <f t="shared" si="16"/>
        <v>0</v>
      </c>
      <c r="G553" s="291">
        <f t="shared" si="17"/>
        <v>-63</v>
      </c>
    </row>
    <row r="554" spans="1:7" ht="63">
      <c r="A554" s="23" t="s">
        <v>535</v>
      </c>
      <c r="B554" s="71" t="s">
        <v>580</v>
      </c>
      <c r="C554" s="71"/>
      <c r="D554" s="192">
        <f>SUM(D555)</f>
        <v>63</v>
      </c>
      <c r="E554" s="192">
        <f>SUM(E555)</f>
        <v>0</v>
      </c>
      <c r="F554" s="290">
        <f t="shared" si="16"/>
        <v>0</v>
      </c>
      <c r="G554" s="291">
        <f t="shared" si="17"/>
        <v>-63</v>
      </c>
    </row>
    <row r="555" spans="1:7">
      <c r="A555" s="23" t="s">
        <v>441</v>
      </c>
      <c r="B555" s="71" t="s">
        <v>580</v>
      </c>
      <c r="C555" s="71" t="s">
        <v>438</v>
      </c>
      <c r="D555" s="188">
        <f>SUM('не брать'!H172)</f>
        <v>63</v>
      </c>
      <c r="E555" s="188">
        <f>SUM('не брать'!I172)</f>
        <v>0</v>
      </c>
      <c r="F555" s="290">
        <f t="shared" si="16"/>
        <v>0</v>
      </c>
      <c r="G555" s="291">
        <f t="shared" si="17"/>
        <v>-63</v>
      </c>
    </row>
    <row r="556" spans="1:7" ht="47.25">
      <c r="A556" s="72" t="s">
        <v>891</v>
      </c>
      <c r="B556" s="70" t="s">
        <v>507</v>
      </c>
      <c r="C556" s="71"/>
      <c r="D556" s="188">
        <f>SUM(D557+D564)</f>
        <v>167.2</v>
      </c>
      <c r="E556" s="188">
        <f>SUM(E557+E564)</f>
        <v>0</v>
      </c>
      <c r="F556" s="290">
        <f t="shared" si="16"/>
        <v>0</v>
      </c>
      <c r="G556" s="291">
        <f t="shared" si="17"/>
        <v>-167.2</v>
      </c>
    </row>
    <row r="557" spans="1:7" ht="31.5" hidden="1">
      <c r="A557" s="73" t="s">
        <v>506</v>
      </c>
      <c r="B557" s="71" t="s">
        <v>508</v>
      </c>
      <c r="C557" s="71"/>
      <c r="D557" s="188">
        <f>SUM(D558+D561)</f>
        <v>0</v>
      </c>
      <c r="E557" s="188">
        <f>SUM(E558+E561)</f>
        <v>0</v>
      </c>
      <c r="F557" s="290" t="e">
        <f t="shared" si="16"/>
        <v>#DIV/0!</v>
      </c>
      <c r="G557" s="291">
        <f t="shared" si="17"/>
        <v>0</v>
      </c>
    </row>
    <row r="558" spans="1:7" ht="110.25" hidden="1">
      <c r="A558" s="75" t="s">
        <v>670</v>
      </c>
      <c r="B558" s="92" t="s">
        <v>504</v>
      </c>
      <c r="C558" s="92"/>
      <c r="D558" s="188">
        <f>SUM(D559+D560)</f>
        <v>0</v>
      </c>
      <c r="E558" s="188">
        <f>SUM(E559+E560)</f>
        <v>0</v>
      </c>
      <c r="F558" s="290" t="e">
        <f t="shared" si="16"/>
        <v>#DIV/0!</v>
      </c>
      <c r="G558" s="291">
        <f t="shared" si="17"/>
        <v>0</v>
      </c>
    </row>
    <row r="559" spans="1:7" hidden="1">
      <c r="A559" s="75" t="s">
        <v>135</v>
      </c>
      <c r="B559" s="92" t="s">
        <v>504</v>
      </c>
      <c r="C559" s="92" t="s">
        <v>438</v>
      </c>
      <c r="D559" s="188">
        <f>SUM('не брать'!H124)</f>
        <v>0</v>
      </c>
      <c r="E559" s="188">
        <f>SUM('не брать'!I124)</f>
        <v>0</v>
      </c>
      <c r="F559" s="290" t="e">
        <f t="shared" si="16"/>
        <v>#DIV/0!</v>
      </c>
      <c r="G559" s="291">
        <f t="shared" si="17"/>
        <v>0</v>
      </c>
    </row>
    <row r="560" spans="1:7" hidden="1">
      <c r="A560" s="24" t="s">
        <v>321</v>
      </c>
      <c r="B560" s="92" t="s">
        <v>504</v>
      </c>
      <c r="C560" s="92" t="s">
        <v>199</v>
      </c>
      <c r="D560" s="188">
        <f>SUM('не брать'!H583)</f>
        <v>0</v>
      </c>
      <c r="E560" s="188">
        <f>SUM('не брать'!I583)</f>
        <v>0</v>
      </c>
      <c r="F560" s="290" t="e">
        <f t="shared" si="16"/>
        <v>#DIV/0!</v>
      </c>
      <c r="G560" s="291">
        <f t="shared" si="17"/>
        <v>0</v>
      </c>
    </row>
    <row r="561" spans="1:7" ht="126" hidden="1">
      <c r="A561" s="75" t="s">
        <v>756</v>
      </c>
      <c r="B561" s="92" t="s">
        <v>505</v>
      </c>
      <c r="C561" s="92"/>
      <c r="D561" s="188">
        <f>SUM(D563+D562)</f>
        <v>0</v>
      </c>
      <c r="E561" s="188">
        <f>SUM(E563+E562)</f>
        <v>0</v>
      </c>
      <c r="F561" s="290" t="e">
        <f t="shared" si="16"/>
        <v>#DIV/0!</v>
      </c>
      <c r="G561" s="291">
        <f t="shared" si="17"/>
        <v>0</v>
      </c>
    </row>
    <row r="562" spans="1:7" hidden="1">
      <c r="A562" s="75" t="s">
        <v>135</v>
      </c>
      <c r="B562" s="92" t="s">
        <v>505</v>
      </c>
      <c r="C562" s="92" t="s">
        <v>438</v>
      </c>
      <c r="D562" s="188">
        <f>SUM('не брать'!H126)</f>
        <v>0</v>
      </c>
      <c r="E562" s="188">
        <f>SUM('не брать'!I126)</f>
        <v>0</v>
      </c>
      <c r="F562" s="290" t="e">
        <f t="shared" si="16"/>
        <v>#DIV/0!</v>
      </c>
      <c r="G562" s="291">
        <f t="shared" si="17"/>
        <v>0</v>
      </c>
    </row>
    <row r="563" spans="1:7" hidden="1">
      <c r="A563" s="24" t="s">
        <v>321</v>
      </c>
      <c r="B563" s="92" t="s">
        <v>505</v>
      </c>
      <c r="C563" s="92" t="s">
        <v>199</v>
      </c>
      <c r="D563" s="188">
        <f>SUM('не брать'!H585)</f>
        <v>0</v>
      </c>
      <c r="E563" s="188">
        <f>SUM('не брать'!I585)</f>
        <v>0</v>
      </c>
      <c r="F563" s="290" t="e">
        <f t="shared" si="16"/>
        <v>#DIV/0!</v>
      </c>
      <c r="G563" s="291">
        <f t="shared" si="17"/>
        <v>0</v>
      </c>
    </row>
    <row r="564" spans="1:7">
      <c r="A564" s="73" t="s">
        <v>558</v>
      </c>
      <c r="B564" s="83" t="s">
        <v>560</v>
      </c>
      <c r="C564" s="92"/>
      <c r="D564" s="188">
        <f>SUM(D565+D567)</f>
        <v>167.2</v>
      </c>
      <c r="E564" s="188">
        <f>SUM(E565+E567)</f>
        <v>0</v>
      </c>
      <c r="F564" s="290">
        <f t="shared" si="16"/>
        <v>0</v>
      </c>
      <c r="G564" s="291">
        <f t="shared" si="17"/>
        <v>-167.2</v>
      </c>
    </row>
    <row r="565" spans="1:7" ht="31.5">
      <c r="A565" s="24" t="s">
        <v>949</v>
      </c>
      <c r="B565" s="13" t="s">
        <v>557</v>
      </c>
      <c r="C565" s="10"/>
      <c r="D565" s="188">
        <f>SUM(D566)</f>
        <v>165.5</v>
      </c>
      <c r="E565" s="188">
        <f>SUM(E566)</f>
        <v>0</v>
      </c>
      <c r="F565" s="290">
        <f t="shared" si="16"/>
        <v>0</v>
      </c>
      <c r="G565" s="291">
        <f t="shared" si="17"/>
        <v>-165.5</v>
      </c>
    </row>
    <row r="566" spans="1:7">
      <c r="A566" s="23" t="s">
        <v>135</v>
      </c>
      <c r="B566" s="13" t="s">
        <v>557</v>
      </c>
      <c r="C566" s="10" t="s">
        <v>438</v>
      </c>
      <c r="D566" s="188">
        <f>SUM('не брать'!H221)</f>
        <v>165.5</v>
      </c>
      <c r="E566" s="188">
        <f>SUM('не брать'!I221)</f>
        <v>0</v>
      </c>
      <c r="F566" s="290">
        <f t="shared" si="16"/>
        <v>0</v>
      </c>
      <c r="G566" s="291">
        <f t="shared" si="17"/>
        <v>-165.5</v>
      </c>
    </row>
    <row r="567" spans="1:7" ht="31.5">
      <c r="A567" s="24" t="s">
        <v>950</v>
      </c>
      <c r="B567" s="13" t="s">
        <v>559</v>
      </c>
      <c r="C567" s="10"/>
      <c r="D567" s="188">
        <f>SUM(D568)</f>
        <v>1.7</v>
      </c>
      <c r="E567" s="188">
        <f>SUM(E568)</f>
        <v>0</v>
      </c>
      <c r="F567" s="290">
        <f t="shared" si="16"/>
        <v>0</v>
      </c>
      <c r="G567" s="291">
        <f t="shared" si="17"/>
        <v>-1.7</v>
      </c>
    </row>
    <row r="568" spans="1:7">
      <c r="A568" s="23" t="s">
        <v>135</v>
      </c>
      <c r="B568" s="13" t="s">
        <v>559</v>
      </c>
      <c r="C568" s="10" t="s">
        <v>438</v>
      </c>
      <c r="D568" s="188">
        <f>SUM('не брать'!H223)</f>
        <v>1.7</v>
      </c>
      <c r="E568" s="188">
        <f>SUM('не брать'!I223)</f>
        <v>0</v>
      </c>
      <c r="F568" s="290">
        <f t="shared" si="16"/>
        <v>0</v>
      </c>
      <c r="G568" s="291">
        <f t="shared" si="17"/>
        <v>-1.7</v>
      </c>
    </row>
    <row r="569" spans="1:7" hidden="1">
      <c r="A569" s="72" t="s">
        <v>537</v>
      </c>
      <c r="B569" s="70" t="s">
        <v>538</v>
      </c>
      <c r="C569" s="71"/>
      <c r="D569" s="187">
        <f>SUM(D570)</f>
        <v>0</v>
      </c>
      <c r="E569" s="187">
        <f>SUM(E570)</f>
        <v>0</v>
      </c>
      <c r="F569" s="290" t="e">
        <f t="shared" si="16"/>
        <v>#DIV/0!</v>
      </c>
      <c r="G569" s="291">
        <f t="shared" si="17"/>
        <v>0</v>
      </c>
    </row>
    <row r="570" spans="1:7" hidden="1">
      <c r="A570" s="75" t="s">
        <v>539</v>
      </c>
      <c r="B570" s="71" t="s">
        <v>540</v>
      </c>
      <c r="C570" s="92"/>
      <c r="D570" s="188">
        <f>SUM(D571)</f>
        <v>0</v>
      </c>
      <c r="E570" s="188">
        <f>SUM(E571)</f>
        <v>0</v>
      </c>
      <c r="F570" s="290" t="e">
        <f t="shared" si="16"/>
        <v>#DIV/0!</v>
      </c>
      <c r="G570" s="291">
        <f t="shared" si="17"/>
        <v>0</v>
      </c>
    </row>
    <row r="571" spans="1:7" ht="126" hidden="1">
      <c r="A571" s="75" t="s">
        <v>761</v>
      </c>
      <c r="B571" s="92" t="s">
        <v>541</v>
      </c>
      <c r="C571" s="92"/>
      <c r="D571" s="188">
        <f>SUM(D572)</f>
        <v>0</v>
      </c>
      <c r="E571" s="188">
        <f>SUM(E572)</f>
        <v>0</v>
      </c>
      <c r="F571" s="290" t="e">
        <f t="shared" si="16"/>
        <v>#DIV/0!</v>
      </c>
      <c r="G571" s="291">
        <f t="shared" si="17"/>
        <v>0</v>
      </c>
    </row>
    <row r="572" spans="1:7" hidden="1">
      <c r="A572" s="75" t="s">
        <v>321</v>
      </c>
      <c r="B572" s="92" t="s">
        <v>541</v>
      </c>
      <c r="C572" s="92" t="s">
        <v>199</v>
      </c>
      <c r="D572" s="188">
        <f>SUM('не брать'!H611)</f>
        <v>0</v>
      </c>
      <c r="E572" s="188">
        <f>SUM('не брать'!I611)</f>
        <v>0</v>
      </c>
      <c r="F572" s="290" t="e">
        <f t="shared" si="16"/>
        <v>#DIV/0!</v>
      </c>
      <c r="G572" s="291">
        <f t="shared" si="17"/>
        <v>0</v>
      </c>
    </row>
    <row r="573" spans="1:7">
      <c r="A573" s="77" t="s">
        <v>399</v>
      </c>
      <c r="B573" s="70" t="s">
        <v>400</v>
      </c>
      <c r="C573" s="71"/>
      <c r="D573" s="191">
        <f>SUM(D574+D576+D579+D581+D583+D586+D589+D593+D595+D597+D599+D601+D603+D606+D608+D611+D591+D615+D613+D618+D620+D622+D628+D630+D626+D624+D632+D634+D636+D638+D640)</f>
        <v>3603</v>
      </c>
      <c r="E573" s="191">
        <f>SUM(E574+E576+E579+E581+E583+E586+E589+E593+E595+E597+E599+E601+E603+E606+E608+E611+E591+E615+E613+E618+E620+E622+E628+E630+E626+E624+E632+E634+E636+E638+E640)</f>
        <v>1583.8</v>
      </c>
      <c r="F573" s="290">
        <f t="shared" si="16"/>
        <v>43.957812933666389</v>
      </c>
      <c r="G573" s="291">
        <f t="shared" si="17"/>
        <v>-2019.2</v>
      </c>
    </row>
    <row r="574" spans="1:7" ht="31.5">
      <c r="A574" s="74" t="s">
        <v>1030</v>
      </c>
      <c r="B574" s="71" t="s">
        <v>2</v>
      </c>
      <c r="C574" s="71"/>
      <c r="D574" s="192">
        <f>SUM(D575)</f>
        <v>7</v>
      </c>
      <c r="E574" s="192">
        <f>SUM(E575)</f>
        <v>0</v>
      </c>
      <c r="F574" s="290">
        <f t="shared" si="16"/>
        <v>0</v>
      </c>
      <c r="G574" s="291">
        <f t="shared" si="17"/>
        <v>-7</v>
      </c>
    </row>
    <row r="575" spans="1:7" ht="47.25">
      <c r="A575" s="75" t="s">
        <v>13</v>
      </c>
      <c r="B575" s="71" t="s">
        <v>2</v>
      </c>
      <c r="C575" s="71" t="s">
        <v>343</v>
      </c>
      <c r="D575" s="188">
        <f>SUM('не брать'!H24)</f>
        <v>7</v>
      </c>
      <c r="E575" s="188">
        <f>SUM('не брать'!I24)</f>
        <v>0</v>
      </c>
      <c r="F575" s="290">
        <f t="shared" si="16"/>
        <v>0</v>
      </c>
      <c r="G575" s="291">
        <f t="shared" si="17"/>
        <v>-7</v>
      </c>
    </row>
    <row r="576" spans="1:7" ht="31.5">
      <c r="A576" s="74" t="s">
        <v>1031</v>
      </c>
      <c r="B576" s="71" t="s">
        <v>3</v>
      </c>
      <c r="C576" s="71"/>
      <c r="D576" s="192">
        <f>SUM(D577+D578)</f>
        <v>107</v>
      </c>
      <c r="E576" s="192">
        <f>SUM(E577+E578)</f>
        <v>7.4</v>
      </c>
      <c r="F576" s="290">
        <f t="shared" si="16"/>
        <v>6.9158878504672892</v>
      </c>
      <c r="G576" s="291">
        <f t="shared" si="17"/>
        <v>-99.6</v>
      </c>
    </row>
    <row r="577" spans="1:7" ht="47.25">
      <c r="A577" s="75" t="s">
        <v>13</v>
      </c>
      <c r="B577" s="71" t="s">
        <v>3</v>
      </c>
      <c r="C577" s="71" t="s">
        <v>343</v>
      </c>
      <c r="D577" s="188">
        <f>SUM('не брать'!H26)</f>
        <v>80</v>
      </c>
      <c r="E577" s="188">
        <f>SUM('не брать'!I26)</f>
        <v>0</v>
      </c>
      <c r="F577" s="290">
        <f t="shared" si="16"/>
        <v>0</v>
      </c>
      <c r="G577" s="291">
        <f t="shared" si="17"/>
        <v>-80</v>
      </c>
    </row>
    <row r="578" spans="1:7">
      <c r="A578" s="75" t="s">
        <v>135</v>
      </c>
      <c r="B578" s="71" t="s">
        <v>3</v>
      </c>
      <c r="C578" s="71" t="s">
        <v>438</v>
      </c>
      <c r="D578" s="188">
        <f>SUM('не брать'!H27)</f>
        <v>27</v>
      </c>
      <c r="E578" s="188">
        <f>SUM('не брать'!I27)</f>
        <v>7.4</v>
      </c>
      <c r="F578" s="290">
        <f t="shared" si="16"/>
        <v>27.407407407407408</v>
      </c>
      <c r="G578" s="291">
        <f t="shared" si="17"/>
        <v>-19.600000000000001</v>
      </c>
    </row>
    <row r="579" spans="1:7">
      <c r="A579" s="74" t="s">
        <v>938</v>
      </c>
      <c r="B579" s="71" t="s">
        <v>4</v>
      </c>
      <c r="C579" s="71"/>
      <c r="D579" s="192">
        <f>SUM(D580)</f>
        <v>375.9</v>
      </c>
      <c r="E579" s="192">
        <f>SUM(E580)</f>
        <v>0</v>
      </c>
      <c r="F579" s="290">
        <f t="shared" si="16"/>
        <v>0</v>
      </c>
      <c r="G579" s="291">
        <f t="shared" si="17"/>
        <v>-375.9</v>
      </c>
    </row>
    <row r="580" spans="1:7">
      <c r="A580" s="75" t="s">
        <v>439</v>
      </c>
      <c r="B580" s="71" t="s">
        <v>4</v>
      </c>
      <c r="C580" s="71" t="s">
        <v>344</v>
      </c>
      <c r="D580" s="188">
        <f>SUM('не брать'!H66)</f>
        <v>375.9</v>
      </c>
      <c r="E580" s="188">
        <f>SUM('не брать'!I66)</f>
        <v>0</v>
      </c>
      <c r="F580" s="290">
        <f t="shared" si="16"/>
        <v>0</v>
      </c>
      <c r="G580" s="291">
        <f t="shared" si="17"/>
        <v>-375.9</v>
      </c>
    </row>
    <row r="581" spans="1:7" ht="31.5">
      <c r="A581" s="76" t="s">
        <v>992</v>
      </c>
      <c r="B581" s="71" t="s">
        <v>76</v>
      </c>
      <c r="C581" s="71"/>
      <c r="D581" s="188">
        <f>SUM(D582)</f>
        <v>202</v>
      </c>
      <c r="E581" s="188">
        <f>SUM(E582)</f>
        <v>0</v>
      </c>
      <c r="F581" s="290">
        <f t="shared" si="16"/>
        <v>0</v>
      </c>
      <c r="G581" s="291">
        <f t="shared" si="17"/>
        <v>-202</v>
      </c>
    </row>
    <row r="582" spans="1:7">
      <c r="A582" s="75" t="s">
        <v>135</v>
      </c>
      <c r="B582" s="71" t="s">
        <v>76</v>
      </c>
      <c r="C582" s="71" t="s">
        <v>438</v>
      </c>
      <c r="D582" s="188">
        <f>SUM('не брать'!H151+'не брать'!H601)</f>
        <v>202</v>
      </c>
      <c r="E582" s="188">
        <f>SUM('не брать'!I151+'не брать'!I601)</f>
        <v>0</v>
      </c>
      <c r="F582" s="290">
        <f t="shared" si="16"/>
        <v>0</v>
      </c>
      <c r="G582" s="291">
        <f t="shared" si="17"/>
        <v>-202</v>
      </c>
    </row>
    <row r="583" spans="1:7" ht="47.25">
      <c r="A583" s="75" t="s">
        <v>667</v>
      </c>
      <c r="B583" s="71" t="s">
        <v>349</v>
      </c>
      <c r="C583" s="71"/>
      <c r="D583" s="188">
        <f>SUM(D584:D585)</f>
        <v>568.6</v>
      </c>
      <c r="E583" s="188">
        <f>SUM(E584:E585)</f>
        <v>10.1</v>
      </c>
      <c r="F583" s="290">
        <f t="shared" si="16"/>
        <v>1.7762926486106223</v>
      </c>
      <c r="G583" s="291">
        <f t="shared" si="17"/>
        <v>-558.5</v>
      </c>
    </row>
    <row r="584" spans="1:7">
      <c r="A584" s="75" t="s">
        <v>135</v>
      </c>
      <c r="B584" s="71" t="s">
        <v>349</v>
      </c>
      <c r="C584" s="71" t="s">
        <v>438</v>
      </c>
      <c r="D584" s="188">
        <f>SUM('не брать'!H112)</f>
        <v>568.6</v>
      </c>
      <c r="E584" s="188">
        <f>SUM('не брать'!I112)</f>
        <v>10.1</v>
      </c>
      <c r="F584" s="290">
        <f t="shared" si="16"/>
        <v>1.7762926486106223</v>
      </c>
      <c r="G584" s="291">
        <f t="shared" si="17"/>
        <v>-558.5</v>
      </c>
    </row>
    <row r="585" spans="1:7" hidden="1">
      <c r="A585" s="75" t="s">
        <v>439</v>
      </c>
      <c r="B585" s="71" t="s">
        <v>349</v>
      </c>
      <c r="C585" s="71" t="s">
        <v>344</v>
      </c>
      <c r="D585" s="188">
        <f>SUM('не брать'!H113)</f>
        <v>0</v>
      </c>
      <c r="E585" s="188">
        <f>SUM('не брать'!I113)</f>
        <v>0</v>
      </c>
      <c r="F585" s="290" t="e">
        <f t="shared" si="16"/>
        <v>#DIV/0!</v>
      </c>
      <c r="G585" s="291">
        <f t="shared" si="17"/>
        <v>0</v>
      </c>
    </row>
    <row r="586" spans="1:7" ht="47.25" hidden="1">
      <c r="A586" s="75" t="s">
        <v>690</v>
      </c>
      <c r="B586" s="71" t="s">
        <v>303</v>
      </c>
      <c r="C586" s="71"/>
      <c r="D586" s="188">
        <f>SUM(D587+D588)</f>
        <v>0</v>
      </c>
      <c r="E586" s="188">
        <f>SUM(E587+E588)</f>
        <v>0</v>
      </c>
      <c r="F586" s="290" t="e">
        <f t="shared" si="16"/>
        <v>#DIV/0!</v>
      </c>
      <c r="G586" s="291">
        <f t="shared" si="17"/>
        <v>0</v>
      </c>
    </row>
    <row r="587" spans="1:7" hidden="1">
      <c r="A587" s="75" t="s">
        <v>135</v>
      </c>
      <c r="B587" s="71" t="s">
        <v>303</v>
      </c>
      <c r="C587" s="71" t="s">
        <v>438</v>
      </c>
      <c r="D587" s="188"/>
      <c r="E587" s="188"/>
      <c r="F587" s="290" t="e">
        <f t="shared" si="16"/>
        <v>#DIV/0!</v>
      </c>
      <c r="G587" s="291">
        <f t="shared" si="17"/>
        <v>0</v>
      </c>
    </row>
    <row r="588" spans="1:7" hidden="1">
      <c r="A588" s="24" t="s">
        <v>321</v>
      </c>
      <c r="B588" s="71" t="s">
        <v>303</v>
      </c>
      <c r="C588" s="71" t="s">
        <v>199</v>
      </c>
      <c r="D588" s="188"/>
      <c r="E588" s="188"/>
      <c r="F588" s="290" t="e">
        <f t="shared" ref="F588:F642" si="18">SUM(E588/D588*100)</f>
        <v>#DIV/0!</v>
      </c>
      <c r="G588" s="291">
        <f t="shared" ref="G588:G642" si="19">SUM(E588-D588)</f>
        <v>0</v>
      </c>
    </row>
    <row r="589" spans="1:7" ht="78.75" hidden="1">
      <c r="A589" s="75" t="s">
        <v>691</v>
      </c>
      <c r="B589" s="13" t="s">
        <v>503</v>
      </c>
      <c r="C589" s="71"/>
      <c r="D589" s="188">
        <f>SUM(D590)</f>
        <v>0</v>
      </c>
      <c r="E589" s="188">
        <f>SUM(E590)</f>
        <v>0</v>
      </c>
      <c r="F589" s="290" t="e">
        <f t="shared" si="18"/>
        <v>#DIV/0!</v>
      </c>
      <c r="G589" s="291">
        <f t="shared" si="19"/>
        <v>0</v>
      </c>
    </row>
    <row r="590" spans="1:7" hidden="1">
      <c r="A590" s="75" t="s">
        <v>135</v>
      </c>
      <c r="B590" s="13" t="s">
        <v>503</v>
      </c>
      <c r="C590" s="71" t="s">
        <v>438</v>
      </c>
      <c r="D590" s="188"/>
      <c r="E590" s="188"/>
      <c r="F590" s="290" t="e">
        <f t="shared" si="18"/>
        <v>#DIV/0!</v>
      </c>
      <c r="G590" s="291">
        <f t="shared" si="19"/>
        <v>0</v>
      </c>
    </row>
    <row r="591" spans="1:7" ht="63" hidden="1">
      <c r="A591" s="75" t="s">
        <v>695</v>
      </c>
      <c r="B591" s="71" t="s">
        <v>460</v>
      </c>
      <c r="C591" s="71"/>
      <c r="D591" s="188">
        <f>SUM(D592)</f>
        <v>0</v>
      </c>
      <c r="E591" s="188">
        <f>SUM(E592)</f>
        <v>0</v>
      </c>
      <c r="F591" s="290" t="e">
        <f t="shared" si="18"/>
        <v>#DIV/0!</v>
      </c>
      <c r="G591" s="291">
        <f t="shared" si="19"/>
        <v>0</v>
      </c>
    </row>
    <row r="592" spans="1:7" hidden="1">
      <c r="A592" s="75" t="s">
        <v>135</v>
      </c>
      <c r="B592" s="71" t="s">
        <v>460</v>
      </c>
      <c r="C592" s="71" t="s">
        <v>438</v>
      </c>
      <c r="D592" s="188">
        <f>SUM('не брать'!H239)</f>
        <v>0</v>
      </c>
      <c r="E592" s="188">
        <f>SUM('не брать'!I239)</f>
        <v>0</v>
      </c>
      <c r="F592" s="290" t="e">
        <f t="shared" si="18"/>
        <v>#DIV/0!</v>
      </c>
      <c r="G592" s="291">
        <f t="shared" si="19"/>
        <v>0</v>
      </c>
    </row>
    <row r="593" spans="1:7" ht="47.25" hidden="1">
      <c r="A593" s="75" t="s">
        <v>753</v>
      </c>
      <c r="B593" s="71" t="s">
        <v>68</v>
      </c>
      <c r="C593" s="71"/>
      <c r="D593" s="188">
        <f>SUM(D594)</f>
        <v>0</v>
      </c>
      <c r="E593" s="188">
        <f>SUM(E594)</f>
        <v>0</v>
      </c>
      <c r="F593" s="290" t="e">
        <f t="shared" si="18"/>
        <v>#DIV/0!</v>
      </c>
      <c r="G593" s="291">
        <f t="shared" si="19"/>
        <v>0</v>
      </c>
    </row>
    <row r="594" spans="1:7" hidden="1">
      <c r="A594" s="75" t="s">
        <v>135</v>
      </c>
      <c r="B594" s="71" t="s">
        <v>68</v>
      </c>
      <c r="C594" s="71" t="s">
        <v>438</v>
      </c>
      <c r="D594" s="188"/>
      <c r="E594" s="188"/>
      <c r="F594" s="290" t="e">
        <f t="shared" si="18"/>
        <v>#DIV/0!</v>
      </c>
      <c r="G594" s="291">
        <f t="shared" si="19"/>
        <v>0</v>
      </c>
    </row>
    <row r="595" spans="1:7" ht="47.25">
      <c r="A595" s="23" t="s">
        <v>668</v>
      </c>
      <c r="B595" s="10" t="s">
        <v>588</v>
      </c>
      <c r="C595" s="71"/>
      <c r="D595" s="188">
        <f>SUM(D596)</f>
        <v>342.5</v>
      </c>
      <c r="E595" s="188">
        <f>SUM(E596)</f>
        <v>114.7</v>
      </c>
      <c r="F595" s="290">
        <f t="shared" si="18"/>
        <v>33.489051094890513</v>
      </c>
      <c r="G595" s="291">
        <f t="shared" si="19"/>
        <v>-227.8</v>
      </c>
    </row>
    <row r="596" spans="1:7">
      <c r="A596" s="23" t="s">
        <v>441</v>
      </c>
      <c r="B596" s="10" t="s">
        <v>588</v>
      </c>
      <c r="C596" s="71" t="s">
        <v>438</v>
      </c>
      <c r="D596" s="188">
        <f>SUM('не брать'!H117)</f>
        <v>342.5</v>
      </c>
      <c r="E596" s="188">
        <f>SUM('не брать'!I117)</f>
        <v>114.7</v>
      </c>
      <c r="F596" s="290">
        <f t="shared" si="18"/>
        <v>33.489051094890513</v>
      </c>
      <c r="G596" s="291">
        <f t="shared" si="19"/>
        <v>-227.8</v>
      </c>
    </row>
    <row r="597" spans="1:7" ht="78.75" hidden="1">
      <c r="A597" s="76" t="s">
        <v>826</v>
      </c>
      <c r="B597" s="71" t="s">
        <v>84</v>
      </c>
      <c r="C597" s="71"/>
      <c r="D597" s="188">
        <f>SUM(D598)</f>
        <v>0</v>
      </c>
      <c r="E597" s="188">
        <f>SUM(E598)</f>
        <v>0</v>
      </c>
      <c r="F597" s="290" t="e">
        <f t="shared" si="18"/>
        <v>#DIV/0!</v>
      </c>
      <c r="G597" s="291">
        <f t="shared" si="19"/>
        <v>0</v>
      </c>
    </row>
    <row r="598" spans="1:7" hidden="1">
      <c r="A598" s="76" t="s">
        <v>321</v>
      </c>
      <c r="B598" s="71" t="s">
        <v>84</v>
      </c>
      <c r="C598" s="71" t="s">
        <v>199</v>
      </c>
      <c r="D598" s="188"/>
      <c r="E598" s="188"/>
      <c r="F598" s="290" t="e">
        <f t="shared" si="18"/>
        <v>#DIV/0!</v>
      </c>
      <c r="G598" s="291">
        <f t="shared" si="19"/>
        <v>0</v>
      </c>
    </row>
    <row r="599" spans="1:7" ht="47.25">
      <c r="A599" s="76" t="s">
        <v>716</v>
      </c>
      <c r="B599" s="71" t="s">
        <v>369</v>
      </c>
      <c r="C599" s="71"/>
      <c r="D599" s="188">
        <f>SUM(D600)</f>
        <v>2000</v>
      </c>
      <c r="E599" s="188">
        <f>SUM(E600)</f>
        <v>1451.6</v>
      </c>
      <c r="F599" s="290">
        <f t="shared" si="18"/>
        <v>72.58</v>
      </c>
      <c r="G599" s="291">
        <f t="shared" si="19"/>
        <v>-548.40000000000009</v>
      </c>
    </row>
    <row r="600" spans="1:7">
      <c r="A600" s="75" t="s">
        <v>439</v>
      </c>
      <c r="B600" s="71" t="s">
        <v>369</v>
      </c>
      <c r="C600" s="71" t="s">
        <v>344</v>
      </c>
      <c r="D600" s="188">
        <f>SUM('не брать'!H311+'не брать'!H641)</f>
        <v>2000</v>
      </c>
      <c r="E600" s="188">
        <f>SUM('не брать'!I311+'не брать'!I641)</f>
        <v>1451.6</v>
      </c>
      <c r="F600" s="290">
        <f t="shared" si="18"/>
        <v>72.58</v>
      </c>
      <c r="G600" s="291">
        <f t="shared" si="19"/>
        <v>-548.40000000000009</v>
      </c>
    </row>
    <row r="601" spans="1:7" ht="47.25" hidden="1">
      <c r="A601" s="76" t="s">
        <v>892</v>
      </c>
      <c r="B601" s="71" t="s">
        <v>421</v>
      </c>
      <c r="C601" s="71"/>
      <c r="D601" s="188">
        <f>SUM(D602)</f>
        <v>0</v>
      </c>
      <c r="E601" s="188">
        <f>SUM(E602)</f>
        <v>0</v>
      </c>
      <c r="F601" s="290" t="e">
        <f t="shared" si="18"/>
        <v>#DIV/0!</v>
      </c>
      <c r="G601" s="291">
        <f t="shared" si="19"/>
        <v>0</v>
      </c>
    </row>
    <row r="602" spans="1:7" hidden="1">
      <c r="A602" s="75" t="s">
        <v>439</v>
      </c>
      <c r="B602" s="71" t="s">
        <v>421</v>
      </c>
      <c r="C602" s="71" t="s">
        <v>344</v>
      </c>
      <c r="D602" s="188"/>
      <c r="E602" s="188"/>
      <c r="F602" s="290" t="e">
        <f t="shared" si="18"/>
        <v>#DIV/0!</v>
      </c>
      <c r="G602" s="291">
        <f t="shared" si="19"/>
        <v>0</v>
      </c>
    </row>
    <row r="603" spans="1:7" ht="63" hidden="1">
      <c r="A603" s="75" t="s">
        <v>751</v>
      </c>
      <c r="B603" s="71" t="s">
        <v>256</v>
      </c>
      <c r="C603" s="71"/>
      <c r="D603" s="192">
        <f>SUM(D604:D605)</f>
        <v>0</v>
      </c>
      <c r="E603" s="192">
        <f>SUM(E604:E605)</f>
        <v>0</v>
      </c>
      <c r="F603" s="290" t="e">
        <f t="shared" si="18"/>
        <v>#DIV/0!</v>
      </c>
      <c r="G603" s="291">
        <f t="shared" si="19"/>
        <v>0</v>
      </c>
    </row>
    <row r="604" spans="1:7" ht="47.25" hidden="1">
      <c r="A604" s="75" t="s">
        <v>13</v>
      </c>
      <c r="B604" s="71" t="s">
        <v>256</v>
      </c>
      <c r="C604" s="71" t="s">
        <v>343</v>
      </c>
      <c r="D604" s="188">
        <f>SUM('не брать'!H540)</f>
        <v>0</v>
      </c>
      <c r="E604" s="188">
        <f>SUM('не брать'!I540)</f>
        <v>0</v>
      </c>
      <c r="F604" s="290" t="e">
        <f t="shared" si="18"/>
        <v>#DIV/0!</v>
      </c>
      <c r="G604" s="291">
        <f t="shared" si="19"/>
        <v>0</v>
      </c>
    </row>
    <row r="605" spans="1:7" hidden="1">
      <c r="A605" s="75" t="s">
        <v>135</v>
      </c>
      <c r="B605" s="71" t="s">
        <v>256</v>
      </c>
      <c r="C605" s="71" t="s">
        <v>438</v>
      </c>
      <c r="D605" s="188">
        <f>SUM('не брать'!H541)</f>
        <v>0</v>
      </c>
      <c r="E605" s="188">
        <f>SUM('не брать'!I541)</f>
        <v>0</v>
      </c>
      <c r="F605" s="290" t="e">
        <f t="shared" si="18"/>
        <v>#DIV/0!</v>
      </c>
      <c r="G605" s="291">
        <f t="shared" si="19"/>
        <v>0</v>
      </c>
    </row>
    <row r="606" spans="1:7" ht="45.75" hidden="1" customHeight="1">
      <c r="A606" s="75" t="s">
        <v>779</v>
      </c>
      <c r="B606" s="71" t="s">
        <v>257</v>
      </c>
      <c r="C606" s="71"/>
      <c r="D606" s="192">
        <f>SUM(D607)</f>
        <v>0</v>
      </c>
      <c r="E606" s="192">
        <f>SUM(E607)</f>
        <v>0</v>
      </c>
      <c r="F606" s="290" t="e">
        <f t="shared" si="18"/>
        <v>#DIV/0!</v>
      </c>
      <c r="G606" s="291">
        <f t="shared" si="19"/>
        <v>0</v>
      </c>
    </row>
    <row r="607" spans="1:7" hidden="1">
      <c r="A607" s="75" t="s">
        <v>78</v>
      </c>
      <c r="B607" s="71" t="s">
        <v>257</v>
      </c>
      <c r="C607" s="71" t="s">
        <v>411</v>
      </c>
      <c r="D607" s="188">
        <f>SUM('не брать'!H736)</f>
        <v>0</v>
      </c>
      <c r="E607" s="188">
        <f>SUM('не брать'!I736)</f>
        <v>0</v>
      </c>
      <c r="F607" s="290" t="e">
        <f t="shared" si="18"/>
        <v>#DIV/0!</v>
      </c>
      <c r="G607" s="291">
        <f t="shared" si="19"/>
        <v>0</v>
      </c>
    </row>
    <row r="608" spans="1:7" ht="63" hidden="1">
      <c r="A608" s="75" t="s">
        <v>893</v>
      </c>
      <c r="B608" s="71" t="s">
        <v>22</v>
      </c>
      <c r="C608" s="71"/>
      <c r="D608" s="192">
        <f>SUM(D610+D609)</f>
        <v>0</v>
      </c>
      <c r="E608" s="192">
        <f>SUM(E610+E609)</f>
        <v>0</v>
      </c>
      <c r="F608" s="290" t="e">
        <f t="shared" si="18"/>
        <v>#DIV/0!</v>
      </c>
      <c r="G608" s="291">
        <f t="shared" si="19"/>
        <v>0</v>
      </c>
    </row>
    <row r="609" spans="1:7" hidden="1">
      <c r="A609" s="23" t="s">
        <v>135</v>
      </c>
      <c r="B609" s="71" t="s">
        <v>22</v>
      </c>
      <c r="C609" s="71" t="s">
        <v>438</v>
      </c>
      <c r="D609" s="188">
        <f>SUM('не брать'!H121)</f>
        <v>0</v>
      </c>
      <c r="E609" s="188">
        <f>SUM('не брать'!I121)</f>
        <v>0</v>
      </c>
      <c r="F609" s="290" t="e">
        <f t="shared" si="18"/>
        <v>#DIV/0!</v>
      </c>
      <c r="G609" s="291">
        <f t="shared" si="19"/>
        <v>0</v>
      </c>
    </row>
    <row r="610" spans="1:7" hidden="1">
      <c r="A610" s="75" t="s">
        <v>439</v>
      </c>
      <c r="B610" s="71" t="s">
        <v>22</v>
      </c>
      <c r="C610" s="71" t="s">
        <v>344</v>
      </c>
      <c r="D610" s="188">
        <f>SUM('не брать'!H122)</f>
        <v>0</v>
      </c>
      <c r="E610" s="188">
        <f>SUM('не брать'!I122)</f>
        <v>0</v>
      </c>
      <c r="F610" s="290" t="e">
        <f t="shared" si="18"/>
        <v>#DIV/0!</v>
      </c>
      <c r="G610" s="291">
        <f t="shared" si="19"/>
        <v>0</v>
      </c>
    </row>
    <row r="611" spans="1:7" ht="47.25" hidden="1">
      <c r="A611" s="75" t="s">
        <v>894</v>
      </c>
      <c r="B611" s="71" t="s">
        <v>458</v>
      </c>
      <c r="C611" s="71"/>
      <c r="D611" s="188">
        <f>SUM(D612)</f>
        <v>0</v>
      </c>
      <c r="E611" s="188">
        <f>SUM(E612)</f>
        <v>0</v>
      </c>
      <c r="F611" s="290" t="e">
        <f t="shared" si="18"/>
        <v>#DIV/0!</v>
      </c>
      <c r="G611" s="291">
        <f t="shared" si="19"/>
        <v>0</v>
      </c>
    </row>
    <row r="612" spans="1:7" hidden="1">
      <c r="A612" s="75" t="s">
        <v>321</v>
      </c>
      <c r="B612" s="71" t="s">
        <v>458</v>
      </c>
      <c r="C612" s="71" t="s">
        <v>199</v>
      </c>
      <c r="D612" s="188"/>
      <c r="E612" s="188"/>
      <c r="F612" s="290" t="e">
        <f t="shared" si="18"/>
        <v>#DIV/0!</v>
      </c>
      <c r="G612" s="291">
        <f t="shared" si="19"/>
        <v>0</v>
      </c>
    </row>
    <row r="613" spans="1:7" ht="63" hidden="1">
      <c r="A613" s="24" t="s">
        <v>895</v>
      </c>
      <c r="B613" s="71" t="s">
        <v>464</v>
      </c>
      <c r="C613" s="71"/>
      <c r="D613" s="188">
        <f>SUM(D614)</f>
        <v>0</v>
      </c>
      <c r="E613" s="188">
        <f>SUM(E614)</f>
        <v>0</v>
      </c>
      <c r="F613" s="290" t="e">
        <f t="shared" si="18"/>
        <v>#DIV/0!</v>
      </c>
      <c r="G613" s="291">
        <f t="shared" si="19"/>
        <v>0</v>
      </c>
    </row>
    <row r="614" spans="1:7" hidden="1">
      <c r="A614" s="24" t="s">
        <v>321</v>
      </c>
      <c r="B614" s="71" t="s">
        <v>464</v>
      </c>
      <c r="C614" s="71" t="s">
        <v>199</v>
      </c>
      <c r="D614" s="188"/>
      <c r="E614" s="188"/>
      <c r="F614" s="290" t="e">
        <f t="shared" si="18"/>
        <v>#DIV/0!</v>
      </c>
      <c r="G614" s="291">
        <f t="shared" si="19"/>
        <v>0</v>
      </c>
    </row>
    <row r="615" spans="1:7" ht="63" hidden="1">
      <c r="A615" s="23" t="s">
        <v>759</v>
      </c>
      <c r="B615" s="71" t="s">
        <v>462</v>
      </c>
      <c r="C615" s="71"/>
      <c r="D615" s="188">
        <f>SUM(D616:D617)</f>
        <v>0</v>
      </c>
      <c r="E615" s="188">
        <f>SUM(E616:E617)</f>
        <v>0</v>
      </c>
      <c r="F615" s="290" t="e">
        <f t="shared" si="18"/>
        <v>#DIV/0!</v>
      </c>
      <c r="G615" s="291">
        <f t="shared" si="19"/>
        <v>0</v>
      </c>
    </row>
    <row r="616" spans="1:7" hidden="1">
      <c r="A616" s="23" t="s">
        <v>441</v>
      </c>
      <c r="B616" s="71" t="s">
        <v>462</v>
      </c>
      <c r="C616" s="71" t="s">
        <v>438</v>
      </c>
      <c r="D616" s="188">
        <f>SUM('не брать'!H603)</f>
        <v>0</v>
      </c>
      <c r="E616" s="188">
        <f>SUM('не брать'!I603)</f>
        <v>0</v>
      </c>
      <c r="F616" s="290" t="e">
        <f t="shared" si="18"/>
        <v>#DIV/0!</v>
      </c>
      <c r="G616" s="291">
        <f t="shared" si="19"/>
        <v>0</v>
      </c>
    </row>
    <row r="617" spans="1:7" hidden="1">
      <c r="A617" s="24" t="s">
        <v>321</v>
      </c>
      <c r="B617" s="71" t="s">
        <v>462</v>
      </c>
      <c r="C617" s="71" t="s">
        <v>199</v>
      </c>
      <c r="D617" s="188">
        <f>SUM('не брать'!H604)</f>
        <v>0</v>
      </c>
      <c r="E617" s="188">
        <f>SUM('не брать'!I604)</f>
        <v>0</v>
      </c>
      <c r="F617" s="290" t="e">
        <f t="shared" si="18"/>
        <v>#DIV/0!</v>
      </c>
      <c r="G617" s="291">
        <f t="shared" si="19"/>
        <v>0</v>
      </c>
    </row>
    <row r="618" spans="1:7" ht="31.5" hidden="1">
      <c r="A618" s="24" t="s">
        <v>597</v>
      </c>
      <c r="B618" s="71" t="s">
        <v>598</v>
      </c>
      <c r="C618" s="71"/>
      <c r="D618" s="188">
        <f>SUM(D619)</f>
        <v>0</v>
      </c>
      <c r="E618" s="188">
        <f>SUM(E619)</f>
        <v>0</v>
      </c>
      <c r="F618" s="290" t="e">
        <f t="shared" si="18"/>
        <v>#DIV/0!</v>
      </c>
      <c r="G618" s="291">
        <f t="shared" si="19"/>
        <v>0</v>
      </c>
    </row>
    <row r="619" spans="1:7" hidden="1">
      <c r="A619" s="24" t="s">
        <v>439</v>
      </c>
      <c r="B619" s="71" t="s">
        <v>598</v>
      </c>
      <c r="C619" s="71" t="s">
        <v>344</v>
      </c>
      <c r="D619" s="188">
        <f>SUM('не брать'!H115)</f>
        <v>0</v>
      </c>
      <c r="E619" s="188">
        <f>SUM('не брать'!I115)</f>
        <v>0</v>
      </c>
      <c r="F619" s="290" t="e">
        <f t="shared" si="18"/>
        <v>#DIV/0!</v>
      </c>
      <c r="G619" s="291">
        <f t="shared" si="19"/>
        <v>0</v>
      </c>
    </row>
    <row r="620" spans="1:7" hidden="1">
      <c r="A620" s="24" t="s">
        <v>472</v>
      </c>
      <c r="B620" s="84" t="s">
        <v>471</v>
      </c>
      <c r="C620" s="10"/>
      <c r="D620" s="188">
        <f>SUM(D621)</f>
        <v>0</v>
      </c>
      <c r="E620" s="188">
        <f>SUM(E621)</f>
        <v>0</v>
      </c>
      <c r="F620" s="290" t="e">
        <f t="shared" si="18"/>
        <v>#DIV/0!</v>
      </c>
      <c r="G620" s="291">
        <f t="shared" si="19"/>
        <v>0</v>
      </c>
    </row>
    <row r="621" spans="1:7" hidden="1">
      <c r="A621" s="23" t="s">
        <v>441</v>
      </c>
      <c r="B621" s="84" t="s">
        <v>471</v>
      </c>
      <c r="C621" s="10" t="s">
        <v>438</v>
      </c>
      <c r="D621" s="188">
        <f>SUM('не брать'!H587)</f>
        <v>0</v>
      </c>
      <c r="E621" s="188">
        <f>SUM('не брать'!I587)</f>
        <v>0</v>
      </c>
      <c r="F621" s="290" t="e">
        <f t="shared" si="18"/>
        <v>#DIV/0!</v>
      </c>
      <c r="G621" s="291">
        <f t="shared" si="19"/>
        <v>0</v>
      </c>
    </row>
    <row r="622" spans="1:7" ht="31.5" hidden="1">
      <c r="A622" s="24" t="s">
        <v>474</v>
      </c>
      <c r="B622" s="84" t="s">
        <v>475</v>
      </c>
      <c r="C622" s="10"/>
      <c r="D622" s="188">
        <f>SUM(D623)</f>
        <v>0</v>
      </c>
      <c r="E622" s="188">
        <f>SUM(E623)</f>
        <v>0</v>
      </c>
      <c r="F622" s="290" t="e">
        <f t="shared" si="18"/>
        <v>#DIV/0!</v>
      </c>
      <c r="G622" s="291">
        <f t="shared" si="19"/>
        <v>0</v>
      </c>
    </row>
    <row r="623" spans="1:7" hidden="1">
      <c r="A623" s="24" t="s">
        <v>321</v>
      </c>
      <c r="B623" s="84" t="s">
        <v>475</v>
      </c>
      <c r="C623" s="10" t="s">
        <v>199</v>
      </c>
      <c r="D623" s="188">
        <f>SUM('не брать'!H569)</f>
        <v>0</v>
      </c>
      <c r="E623" s="188">
        <f>SUM('не брать'!I569)</f>
        <v>0</v>
      </c>
      <c r="F623" s="290" t="e">
        <f t="shared" si="18"/>
        <v>#DIV/0!</v>
      </c>
      <c r="G623" s="291">
        <f t="shared" si="19"/>
        <v>0</v>
      </c>
    </row>
    <row r="624" spans="1:7" ht="47.25" hidden="1">
      <c r="A624" s="43" t="s">
        <v>755</v>
      </c>
      <c r="B624" s="84" t="s">
        <v>479</v>
      </c>
      <c r="C624" s="10"/>
      <c r="D624" s="188">
        <f>SUM(D625)</f>
        <v>0</v>
      </c>
      <c r="E624" s="188">
        <f>SUM(E625)</f>
        <v>0</v>
      </c>
      <c r="F624" s="290" t="e">
        <f t="shared" si="18"/>
        <v>#DIV/0!</v>
      </c>
      <c r="G624" s="291">
        <f t="shared" si="19"/>
        <v>0</v>
      </c>
    </row>
    <row r="625" spans="1:7" hidden="1">
      <c r="A625" s="43" t="s">
        <v>321</v>
      </c>
      <c r="B625" s="84" t="s">
        <v>479</v>
      </c>
      <c r="C625" s="13" t="s">
        <v>199</v>
      </c>
      <c r="D625" s="188">
        <f>SUM('не брать'!H580)</f>
        <v>0</v>
      </c>
      <c r="E625" s="188">
        <f>SUM('не брать'!I580)</f>
        <v>0</v>
      </c>
      <c r="F625" s="290" t="e">
        <f t="shared" si="18"/>
        <v>#DIV/0!</v>
      </c>
      <c r="G625" s="291">
        <f t="shared" si="19"/>
        <v>0</v>
      </c>
    </row>
    <row r="626" spans="1:7" ht="47.25" hidden="1">
      <c r="A626" s="24" t="s">
        <v>519</v>
      </c>
      <c r="B626" s="84" t="s">
        <v>520</v>
      </c>
      <c r="C626" s="13"/>
      <c r="D626" s="188">
        <f>SUM(D627)</f>
        <v>0</v>
      </c>
      <c r="E626" s="188">
        <f>SUM(E627)</f>
        <v>0</v>
      </c>
      <c r="F626" s="290" t="e">
        <f t="shared" si="18"/>
        <v>#DIV/0!</v>
      </c>
      <c r="G626" s="291">
        <f t="shared" si="19"/>
        <v>0</v>
      </c>
    </row>
    <row r="627" spans="1:7" ht="31.5" hidden="1">
      <c r="A627" s="24" t="s">
        <v>151</v>
      </c>
      <c r="B627" s="84" t="s">
        <v>520</v>
      </c>
      <c r="C627" s="13" t="s">
        <v>187</v>
      </c>
      <c r="D627" s="188">
        <f>SUM('не брать'!H951)</f>
        <v>0</v>
      </c>
      <c r="E627" s="188">
        <f>SUM('не брать'!I951)</f>
        <v>0</v>
      </c>
      <c r="F627" s="290" t="e">
        <f t="shared" si="18"/>
        <v>#DIV/0!</v>
      </c>
      <c r="G627" s="291">
        <f t="shared" si="19"/>
        <v>0</v>
      </c>
    </row>
    <row r="628" spans="1:7" ht="63" hidden="1">
      <c r="A628" s="43" t="s">
        <v>510</v>
      </c>
      <c r="B628" s="84" t="s">
        <v>509</v>
      </c>
      <c r="C628" s="10"/>
      <c r="D628" s="188">
        <f>SUM(D629)</f>
        <v>0</v>
      </c>
      <c r="E628" s="188">
        <f>SUM(E629)</f>
        <v>0</v>
      </c>
      <c r="F628" s="290" t="e">
        <f t="shared" si="18"/>
        <v>#DIV/0!</v>
      </c>
      <c r="G628" s="291">
        <f t="shared" si="19"/>
        <v>0</v>
      </c>
    </row>
    <row r="629" spans="1:7" ht="62.25" hidden="1" customHeight="1">
      <c r="A629" s="43" t="s">
        <v>13</v>
      </c>
      <c r="B629" s="84" t="s">
        <v>509</v>
      </c>
      <c r="C629" s="13" t="s">
        <v>343</v>
      </c>
      <c r="D629" s="188"/>
      <c r="E629" s="188"/>
      <c r="F629" s="290" t="e">
        <f t="shared" si="18"/>
        <v>#DIV/0!</v>
      </c>
      <c r="G629" s="291">
        <f t="shared" si="19"/>
        <v>0</v>
      </c>
    </row>
    <row r="630" spans="1:7" ht="31.5" hidden="1">
      <c r="A630" s="24" t="s">
        <v>512</v>
      </c>
      <c r="B630" s="84" t="s">
        <v>511</v>
      </c>
      <c r="C630" s="10"/>
      <c r="D630" s="188">
        <f>SUM(D631)</f>
        <v>0</v>
      </c>
      <c r="E630" s="188">
        <f>SUM(E631)</f>
        <v>0</v>
      </c>
      <c r="F630" s="290" t="e">
        <f t="shared" si="18"/>
        <v>#DIV/0!</v>
      </c>
      <c r="G630" s="291">
        <f t="shared" si="19"/>
        <v>0</v>
      </c>
    </row>
    <row r="631" spans="1:7" ht="26.25" hidden="1" customHeight="1">
      <c r="A631" s="24" t="s">
        <v>439</v>
      </c>
      <c r="B631" s="84" t="s">
        <v>511</v>
      </c>
      <c r="C631" s="13" t="s">
        <v>344</v>
      </c>
      <c r="D631" s="188">
        <f>SUM('не брать'!H589)</f>
        <v>0</v>
      </c>
      <c r="E631" s="188">
        <f>SUM('не брать'!I589)</f>
        <v>0</v>
      </c>
      <c r="F631" s="290" t="e">
        <f t="shared" si="18"/>
        <v>#DIV/0!</v>
      </c>
      <c r="G631" s="291">
        <f t="shared" si="19"/>
        <v>0</v>
      </c>
    </row>
    <row r="632" spans="1:7" ht="48.75" hidden="1" customHeight="1">
      <c r="A632" s="24" t="s">
        <v>521</v>
      </c>
      <c r="B632" s="84" t="s">
        <v>522</v>
      </c>
      <c r="C632" s="10"/>
      <c r="D632" s="188">
        <f>SUM(D633)</f>
        <v>0</v>
      </c>
      <c r="E632" s="188">
        <f>SUM(E633)</f>
        <v>0</v>
      </c>
      <c r="F632" s="290" t="e">
        <f t="shared" si="18"/>
        <v>#DIV/0!</v>
      </c>
      <c r="G632" s="291">
        <f t="shared" si="19"/>
        <v>0</v>
      </c>
    </row>
    <row r="633" spans="1:7" ht="43.5" hidden="1" customHeight="1">
      <c r="A633" s="24" t="s">
        <v>151</v>
      </c>
      <c r="B633" s="84" t="s">
        <v>522</v>
      </c>
      <c r="C633" s="13" t="s">
        <v>187</v>
      </c>
      <c r="D633" s="188">
        <f>SUM('не брать'!H953)</f>
        <v>0</v>
      </c>
      <c r="E633" s="188">
        <f>SUM('не брать'!I953)</f>
        <v>0</v>
      </c>
      <c r="F633" s="290" t="e">
        <f t="shared" si="18"/>
        <v>#DIV/0!</v>
      </c>
      <c r="G633" s="291">
        <f t="shared" si="19"/>
        <v>0</v>
      </c>
    </row>
    <row r="634" spans="1:7" ht="63" hidden="1">
      <c r="A634" s="75" t="s">
        <v>646</v>
      </c>
      <c r="B634" s="71" t="s">
        <v>647</v>
      </c>
      <c r="C634" s="71"/>
      <c r="D634" s="188">
        <f>SUM(D635)</f>
        <v>0</v>
      </c>
      <c r="E634" s="188">
        <f>SUM(E635)</f>
        <v>0</v>
      </c>
      <c r="F634" s="290" t="e">
        <f t="shared" si="18"/>
        <v>#DIV/0!</v>
      </c>
      <c r="G634" s="291">
        <f t="shared" si="19"/>
        <v>0</v>
      </c>
    </row>
    <row r="635" spans="1:7" hidden="1">
      <c r="A635" s="75" t="s">
        <v>439</v>
      </c>
      <c r="B635" s="71" t="s">
        <v>647</v>
      </c>
      <c r="C635" s="71" t="s">
        <v>344</v>
      </c>
      <c r="D635" s="188">
        <f>SUM('не брать'!H65+'не брать'!H571)</f>
        <v>0</v>
      </c>
      <c r="E635" s="188">
        <f>SUM('не брать'!I65+'не брать'!I571)</f>
        <v>0</v>
      </c>
      <c r="F635" s="290" t="e">
        <f t="shared" si="18"/>
        <v>#DIV/0!</v>
      </c>
      <c r="G635" s="291">
        <f t="shared" si="19"/>
        <v>0</v>
      </c>
    </row>
    <row r="636" spans="1:7" ht="63" hidden="1">
      <c r="A636" s="23" t="s">
        <v>536</v>
      </c>
      <c r="B636" s="71" t="s">
        <v>534</v>
      </c>
      <c r="C636" s="71"/>
      <c r="D636" s="188">
        <f>SUM(D637)</f>
        <v>0</v>
      </c>
      <c r="E636" s="188">
        <f>SUM(E637)</f>
        <v>0</v>
      </c>
      <c r="F636" s="290" t="e">
        <f t="shared" si="18"/>
        <v>#DIV/0!</v>
      </c>
      <c r="G636" s="291">
        <f t="shared" si="19"/>
        <v>0</v>
      </c>
    </row>
    <row r="637" spans="1:7" hidden="1">
      <c r="A637" s="23" t="s">
        <v>441</v>
      </c>
      <c r="B637" s="71" t="s">
        <v>534</v>
      </c>
      <c r="C637" s="71" t="s">
        <v>438</v>
      </c>
      <c r="D637" s="188"/>
      <c r="E637" s="188"/>
      <c r="F637" s="290" t="e">
        <f t="shared" si="18"/>
        <v>#DIV/0!</v>
      </c>
      <c r="G637" s="291">
        <f t="shared" si="19"/>
        <v>0</v>
      </c>
    </row>
    <row r="638" spans="1:7" ht="31.5" hidden="1">
      <c r="A638" s="24" t="s">
        <v>545</v>
      </c>
      <c r="B638" s="71" t="s">
        <v>546</v>
      </c>
      <c r="C638" s="71"/>
      <c r="D638" s="188">
        <f>SUM(D639)</f>
        <v>0</v>
      </c>
      <c r="E638" s="188">
        <f>SUM(E639)</f>
        <v>0</v>
      </c>
      <c r="F638" s="290" t="e">
        <f t="shared" si="18"/>
        <v>#DIV/0!</v>
      </c>
      <c r="G638" s="291">
        <f t="shared" si="19"/>
        <v>0</v>
      </c>
    </row>
    <row r="639" spans="1:7" hidden="1">
      <c r="A639" s="23" t="s">
        <v>135</v>
      </c>
      <c r="B639" s="71" t="s">
        <v>546</v>
      </c>
      <c r="C639" s="71" t="s">
        <v>438</v>
      </c>
      <c r="D639" s="188"/>
      <c r="E639" s="188"/>
      <c r="F639" s="290" t="e">
        <f t="shared" si="18"/>
        <v>#DIV/0!</v>
      </c>
      <c r="G639" s="291">
        <f t="shared" si="19"/>
        <v>0</v>
      </c>
    </row>
    <row r="640" spans="1:7" hidden="1">
      <c r="A640" s="24" t="s">
        <v>552</v>
      </c>
      <c r="B640" s="71" t="s">
        <v>553</v>
      </c>
      <c r="C640" s="71"/>
      <c r="D640" s="188">
        <f>SUM(D641)</f>
        <v>0</v>
      </c>
      <c r="E640" s="188">
        <f>SUM(E641)</f>
        <v>0</v>
      </c>
      <c r="F640" s="290" t="e">
        <f t="shared" si="18"/>
        <v>#DIV/0!</v>
      </c>
      <c r="G640" s="291">
        <f t="shared" si="19"/>
        <v>0</v>
      </c>
    </row>
    <row r="641" spans="1:7" hidden="1">
      <c r="A641" s="24" t="s">
        <v>439</v>
      </c>
      <c r="B641" s="71" t="s">
        <v>553</v>
      </c>
      <c r="C641" s="71" t="s">
        <v>344</v>
      </c>
      <c r="D641" s="188">
        <f>SUM('не брать'!H591)</f>
        <v>0</v>
      </c>
      <c r="E641" s="188">
        <f>SUM('не брать'!I591)</f>
        <v>0</v>
      </c>
      <c r="F641" s="290" t="e">
        <f t="shared" si="18"/>
        <v>#DIV/0!</v>
      </c>
      <c r="G641" s="291">
        <f t="shared" si="19"/>
        <v>0</v>
      </c>
    </row>
    <row r="642" spans="1:7" ht="18.75">
      <c r="A642" s="80" t="s">
        <v>5</v>
      </c>
      <c r="B642" s="86"/>
      <c r="C642" s="87"/>
      <c r="D642" s="210">
        <f>SUM(D11+D184+D240+D283+D453+D573)</f>
        <v>456400.7</v>
      </c>
      <c r="E642" s="210">
        <f>SUM(E11+E184+E240+E283+E453+E573)</f>
        <v>94827.3</v>
      </c>
      <c r="F642" s="290">
        <f t="shared" si="18"/>
        <v>20.777203014806943</v>
      </c>
      <c r="G642" s="291">
        <f t="shared" si="19"/>
        <v>-361573.4</v>
      </c>
    </row>
    <row r="643" spans="1:7" customFormat="1" ht="12.75"/>
    <row r="644" spans="1:7" customFormat="1" ht="12.75"/>
    <row r="645" spans="1:7" customFormat="1" ht="12.75"/>
    <row r="646" spans="1:7" customFormat="1" ht="12.75"/>
    <row r="647" spans="1:7" customFormat="1" ht="12.75"/>
    <row r="648" spans="1:7" customFormat="1" ht="12.75"/>
    <row r="649" spans="1:7" customFormat="1" ht="12.75"/>
    <row r="650" spans="1:7" customFormat="1" ht="12.75"/>
    <row r="651" spans="1:7" customFormat="1" ht="12.75"/>
    <row r="652" spans="1:7" customFormat="1" ht="12.75"/>
    <row r="653" spans="1:7" customFormat="1" ht="12.75"/>
    <row r="654" spans="1:7" customFormat="1" ht="12.75"/>
    <row r="655" spans="1:7" customFormat="1" ht="12.75"/>
    <row r="656" spans="1:7" customFormat="1" ht="12.75"/>
    <row r="657" customFormat="1" ht="12.75"/>
    <row r="658" customFormat="1" ht="12.75"/>
    <row r="659" customFormat="1" ht="12.75"/>
    <row r="660" customFormat="1" ht="12.75"/>
    <row r="661" customFormat="1" ht="12.75"/>
    <row r="662" customFormat="1" ht="12.75"/>
    <row r="663" customFormat="1" ht="12.75"/>
    <row r="664" customFormat="1" ht="12.75"/>
    <row r="665" customFormat="1" ht="12.75"/>
    <row r="666" customFormat="1" ht="12.75"/>
    <row r="667" customFormat="1" ht="12.75"/>
    <row r="668" customFormat="1" ht="12.75"/>
    <row r="669" customFormat="1" ht="12.75"/>
    <row r="670" customFormat="1" ht="12.75"/>
    <row r="671" customFormat="1" ht="12.75"/>
    <row r="672" customFormat="1" ht="12.75"/>
    <row r="673" customFormat="1" ht="12.75"/>
    <row r="674" customFormat="1" ht="12.75"/>
    <row r="675" customFormat="1" ht="12.75"/>
    <row r="676" customFormat="1" ht="12.75"/>
    <row r="677" customFormat="1" ht="12.75"/>
    <row r="678" customFormat="1" ht="12.75"/>
    <row r="679" customFormat="1" ht="12.75"/>
    <row r="680" customFormat="1" ht="12.75"/>
    <row r="681" customFormat="1" ht="12.75"/>
    <row r="682" customFormat="1" ht="12.75"/>
    <row r="683" customFormat="1" ht="12.75"/>
    <row r="684" customFormat="1" ht="12.75"/>
    <row r="685" customFormat="1" ht="12.75"/>
    <row r="686" customFormat="1" ht="12.75"/>
    <row r="687" customFormat="1" ht="12.75"/>
    <row r="688" customFormat="1" ht="12.75"/>
    <row r="689" customFormat="1" ht="12.75"/>
    <row r="690" customFormat="1" ht="12.75"/>
    <row r="691" customFormat="1" ht="12.75"/>
    <row r="692" customFormat="1" ht="12.75"/>
    <row r="693" customFormat="1" ht="12.75"/>
    <row r="694" customFormat="1" ht="12.75"/>
    <row r="695" customFormat="1" ht="12.75"/>
    <row r="696" customFormat="1" ht="12.75"/>
    <row r="697" customFormat="1" ht="12.75"/>
    <row r="698" customFormat="1" ht="12.75"/>
    <row r="699" customFormat="1" ht="12.75"/>
    <row r="700" customFormat="1" ht="12.75"/>
    <row r="701" customFormat="1" ht="12.75"/>
    <row r="702" customFormat="1" ht="12.75"/>
    <row r="703" customFormat="1" ht="12.75"/>
    <row r="704" customFormat="1" ht="12.75"/>
    <row r="705" customFormat="1" ht="12.75"/>
    <row r="706" customFormat="1" ht="12.75"/>
    <row r="707" customFormat="1" ht="12.75"/>
    <row r="708" customFormat="1" ht="12.75"/>
    <row r="709" customFormat="1" ht="12.75"/>
    <row r="710" customFormat="1" ht="12.75"/>
    <row r="711" customFormat="1" ht="12.75"/>
    <row r="712" customFormat="1" ht="12.75"/>
    <row r="713" customFormat="1" ht="12.75"/>
    <row r="714" customFormat="1" ht="12.75"/>
    <row r="715" customFormat="1" ht="12.75"/>
    <row r="716" customFormat="1" ht="12.75"/>
    <row r="717" customFormat="1" ht="12.75"/>
    <row r="718" customFormat="1" ht="12.75"/>
    <row r="719" customFormat="1" ht="12.75"/>
    <row r="720" customFormat="1" ht="12.75"/>
    <row r="721" customFormat="1" ht="12.75"/>
    <row r="722" customFormat="1" ht="12.75"/>
    <row r="723" customFormat="1" ht="12.75"/>
    <row r="724" customFormat="1" ht="12.75"/>
    <row r="725" customFormat="1" ht="12.75"/>
    <row r="726" customFormat="1" ht="12.75"/>
    <row r="727" customFormat="1" ht="12.75"/>
    <row r="728" customFormat="1" ht="12.75"/>
    <row r="729" customFormat="1" ht="12.75"/>
    <row r="730" customFormat="1" ht="12.75"/>
    <row r="731" customFormat="1" ht="12.75"/>
    <row r="732" customFormat="1" ht="12.75"/>
    <row r="733" customFormat="1" ht="12.75"/>
    <row r="734" customFormat="1" ht="12.75"/>
    <row r="735" customFormat="1" ht="12.75"/>
    <row r="736" customFormat="1" ht="12.75"/>
    <row r="737" customFormat="1" ht="12.75"/>
    <row r="738" customFormat="1" ht="12.75"/>
    <row r="739" customFormat="1" ht="12.75"/>
    <row r="740" customFormat="1" ht="12.75"/>
    <row r="741" customFormat="1" ht="12.75"/>
    <row r="742" customFormat="1" ht="12.75"/>
    <row r="743" customFormat="1" ht="12.75"/>
    <row r="744" customFormat="1" ht="12.75"/>
    <row r="745" customFormat="1" ht="12.75"/>
    <row r="746" customFormat="1" ht="12.75"/>
    <row r="747" customFormat="1" ht="12.75"/>
    <row r="748" customFormat="1" ht="12.75"/>
    <row r="749" customFormat="1" ht="12.75"/>
    <row r="750" customFormat="1" ht="12.75"/>
    <row r="751" customFormat="1" ht="12.75"/>
    <row r="752" customFormat="1" ht="12.75"/>
    <row r="753" customFormat="1" ht="12.75"/>
    <row r="754" customFormat="1" ht="12.75"/>
    <row r="755" customFormat="1" ht="12.75"/>
    <row r="756" customFormat="1" ht="12.75"/>
    <row r="757" customFormat="1" ht="12.75"/>
    <row r="758" customFormat="1" ht="12.75"/>
    <row r="759" customFormat="1" ht="12.75"/>
    <row r="760" customFormat="1" ht="12.75"/>
    <row r="761" customFormat="1" ht="12.75"/>
    <row r="762" customFormat="1" ht="12.75"/>
    <row r="763" customFormat="1" ht="12.75"/>
    <row r="764" customFormat="1" ht="12.75"/>
    <row r="765" customFormat="1" ht="12.75"/>
    <row r="766" customFormat="1" ht="12.75"/>
    <row r="767" customFormat="1" ht="12.75"/>
    <row r="768" customFormat="1" ht="12.75"/>
    <row r="769" customFormat="1" ht="12.75"/>
    <row r="770" customFormat="1" ht="12.75"/>
    <row r="771" customFormat="1" ht="12.75"/>
    <row r="772" customFormat="1" ht="12.75"/>
    <row r="773" customFormat="1" ht="12.75"/>
    <row r="774" customFormat="1" ht="12.75"/>
    <row r="775" customFormat="1" ht="12.75"/>
    <row r="776" customFormat="1" ht="12.75"/>
    <row r="777" customFormat="1" ht="12.75"/>
    <row r="778" customFormat="1" ht="12.75"/>
    <row r="779" customFormat="1" ht="12.75"/>
    <row r="780" customFormat="1" ht="12.75"/>
    <row r="781" customFormat="1" ht="12.75"/>
    <row r="782" customFormat="1" ht="12.75"/>
    <row r="783" customFormat="1" ht="12.75"/>
    <row r="784" customFormat="1" ht="12.75"/>
    <row r="785" customFormat="1" ht="12.75"/>
    <row r="786" customFormat="1" ht="12.75"/>
    <row r="787" customFormat="1" ht="12.75"/>
    <row r="788" customFormat="1" ht="12.75"/>
    <row r="789" customFormat="1" ht="12.75"/>
    <row r="790" customFormat="1" ht="12.75"/>
    <row r="791" customFormat="1" ht="12.75"/>
    <row r="792" customFormat="1" ht="12.75"/>
    <row r="793" customFormat="1" ht="12.75"/>
    <row r="794" customFormat="1" ht="12.75"/>
    <row r="795" customFormat="1" ht="12.75"/>
    <row r="796" customFormat="1" ht="12.75"/>
    <row r="797" customFormat="1" ht="12.75"/>
    <row r="798" customFormat="1" ht="12.75"/>
    <row r="799" customFormat="1" ht="12.75"/>
    <row r="800" customFormat="1" ht="12.75"/>
    <row r="801" customFormat="1" ht="12.75"/>
    <row r="802" customFormat="1" ht="12.75"/>
    <row r="803" customFormat="1" ht="12.75"/>
    <row r="804" customFormat="1" ht="12.75"/>
    <row r="805" customFormat="1" ht="12.75"/>
    <row r="806" customFormat="1" ht="12.75"/>
    <row r="807" customFormat="1" ht="12.75"/>
    <row r="808" customFormat="1" ht="12.75"/>
    <row r="809" customFormat="1" ht="12.75"/>
    <row r="810" customFormat="1" ht="12.75"/>
    <row r="811" customFormat="1" ht="12.75"/>
    <row r="812" customFormat="1" ht="12.75"/>
    <row r="813" customFormat="1" ht="12.75"/>
    <row r="814" customFormat="1" ht="12.75"/>
    <row r="815" customFormat="1" ht="12.75"/>
    <row r="816" customFormat="1" ht="12.75"/>
    <row r="817" customFormat="1" ht="12.75"/>
    <row r="818" customFormat="1" ht="12.75"/>
    <row r="819" customFormat="1" ht="12.75"/>
    <row r="820" customFormat="1" ht="12.75"/>
    <row r="821" customFormat="1" ht="12.75"/>
    <row r="822" customFormat="1" ht="12.75"/>
    <row r="823" customFormat="1" ht="12.75"/>
    <row r="824" customFormat="1" ht="12.75"/>
    <row r="825" customFormat="1" ht="12.75"/>
    <row r="826" customFormat="1" ht="12.75"/>
    <row r="827" customFormat="1" ht="12.75"/>
    <row r="828" customFormat="1" ht="12.75"/>
    <row r="829" customFormat="1" ht="12.75"/>
    <row r="830" customFormat="1" ht="12.75"/>
    <row r="831" customFormat="1" ht="12.75"/>
    <row r="832" customFormat="1" ht="12.75"/>
    <row r="833" customFormat="1" ht="12.75"/>
    <row r="834" customFormat="1" ht="12.75"/>
    <row r="835" customFormat="1" ht="12.75"/>
    <row r="836" customFormat="1" ht="12.75"/>
    <row r="837" customFormat="1" ht="12.75"/>
    <row r="838" customFormat="1" ht="12.75"/>
    <row r="839" customFormat="1" ht="12.75"/>
    <row r="840" customFormat="1" ht="12.75"/>
    <row r="841" customFormat="1" ht="12.75"/>
    <row r="842" customFormat="1" ht="12.75"/>
    <row r="843" customFormat="1" ht="12.75"/>
    <row r="844" customFormat="1" ht="12.75"/>
    <row r="845" customFormat="1" ht="12.75"/>
    <row r="846" customFormat="1" ht="12.75"/>
    <row r="847" customFormat="1" ht="12.75"/>
    <row r="848" customFormat="1" ht="12.75"/>
    <row r="849" customFormat="1" ht="12.75"/>
    <row r="850" customFormat="1" ht="12.75"/>
    <row r="851" customFormat="1" ht="12.75"/>
    <row r="852" customFormat="1" ht="12.75"/>
    <row r="853" customFormat="1" ht="12.75"/>
    <row r="854" customFormat="1" ht="12.75"/>
    <row r="855" customFormat="1" ht="12.75"/>
    <row r="856" customFormat="1" ht="12.75"/>
    <row r="857" customFormat="1" ht="12.75"/>
    <row r="858" customFormat="1" ht="12.75"/>
    <row r="859" customFormat="1" ht="12.75"/>
    <row r="860" customFormat="1" ht="12.75"/>
    <row r="861" customFormat="1" ht="12.75"/>
    <row r="862" customFormat="1" ht="12.75"/>
    <row r="863" customFormat="1" ht="12.75"/>
    <row r="864" customFormat="1" ht="12.75"/>
    <row r="865" customFormat="1" ht="12.75"/>
    <row r="866" customFormat="1" ht="12.75"/>
    <row r="867" customFormat="1" ht="12.75"/>
    <row r="868" customFormat="1" ht="12.75"/>
    <row r="869" customFormat="1" ht="12.75"/>
    <row r="870" customFormat="1" ht="12.75"/>
    <row r="871" customFormat="1" ht="12.75"/>
    <row r="872" customFormat="1" ht="12.75"/>
    <row r="873" customFormat="1" ht="12.75"/>
    <row r="874" customFormat="1" ht="12.75"/>
    <row r="875" customFormat="1" ht="12.75"/>
    <row r="876" customFormat="1" ht="12.75"/>
    <row r="877" customFormat="1" ht="12.75"/>
    <row r="878" customFormat="1" ht="12.75"/>
    <row r="879" customFormat="1" ht="12.75"/>
    <row r="880" customFormat="1" ht="12.75"/>
    <row r="881" customFormat="1" ht="12.75"/>
    <row r="882" customFormat="1" ht="12.75"/>
    <row r="883" customFormat="1" ht="12.75"/>
    <row r="884" customFormat="1" ht="12.75"/>
    <row r="885" customFormat="1" ht="12.75"/>
    <row r="886" customFormat="1" ht="12.75"/>
    <row r="887" customFormat="1" ht="12.75"/>
    <row r="888" customFormat="1" ht="12.75"/>
    <row r="889" customFormat="1" ht="12.75"/>
    <row r="890" customFormat="1" ht="12.75"/>
    <row r="891" customFormat="1" ht="12.75"/>
    <row r="892" customFormat="1" ht="12.75"/>
    <row r="893" customFormat="1" ht="12.75"/>
    <row r="894" customFormat="1" ht="12.75"/>
    <row r="895" customFormat="1" ht="12.75"/>
    <row r="896" customFormat="1" ht="12.75"/>
    <row r="897" customFormat="1" ht="12.75"/>
    <row r="898" customFormat="1" ht="12.75"/>
    <row r="899" customFormat="1" ht="12.75"/>
    <row r="900" customFormat="1" ht="12.75"/>
    <row r="901" customFormat="1" ht="12.75"/>
    <row r="902" customFormat="1" ht="12.75"/>
    <row r="903" customFormat="1" ht="12.75"/>
    <row r="904" customFormat="1" ht="12.75"/>
    <row r="905" customFormat="1" ht="12.75"/>
    <row r="906" customFormat="1" ht="12.75"/>
    <row r="907" customFormat="1" ht="12.75"/>
    <row r="908" customFormat="1" ht="12.75"/>
    <row r="909" customFormat="1" ht="12.75"/>
    <row r="910" customFormat="1" ht="12.75"/>
    <row r="911" customFormat="1" ht="12.75"/>
    <row r="912" customFormat="1" ht="12.75"/>
    <row r="913" customFormat="1" ht="12.75"/>
    <row r="914" customFormat="1" ht="12.75"/>
    <row r="915" customFormat="1" ht="12.75"/>
    <row r="916" customFormat="1" ht="12.75"/>
    <row r="917" customFormat="1" ht="12.75"/>
    <row r="918" customFormat="1" ht="12.75"/>
    <row r="919" customFormat="1" ht="12.75"/>
    <row r="920" customFormat="1" ht="12.75"/>
    <row r="921" customFormat="1" ht="12.75"/>
    <row r="922" customFormat="1" ht="12.75"/>
    <row r="923" customFormat="1" ht="12.75"/>
    <row r="924" customFormat="1" ht="12.75"/>
    <row r="925" customFormat="1" ht="12.75"/>
    <row r="926" customFormat="1" ht="12.75"/>
    <row r="927" customFormat="1" ht="12.75"/>
    <row r="928" customFormat="1" ht="12.75"/>
    <row r="929" customFormat="1" ht="12.75"/>
    <row r="930" customFormat="1" ht="12.75"/>
    <row r="931" customFormat="1" ht="12.75"/>
    <row r="932" customFormat="1" ht="12.75"/>
    <row r="933" customFormat="1" ht="12.75"/>
    <row r="934" customFormat="1" ht="12.75"/>
    <row r="935" customFormat="1" ht="12.75"/>
    <row r="936" customFormat="1" ht="12.75"/>
    <row r="937" customFormat="1" ht="12.75"/>
    <row r="938" customFormat="1" ht="12.75"/>
    <row r="939" customFormat="1" ht="12.75"/>
    <row r="940" customFormat="1" ht="12.75"/>
    <row r="941" customFormat="1" ht="12.75"/>
    <row r="942" customFormat="1" ht="12.75"/>
    <row r="943" customFormat="1" ht="12.75"/>
    <row r="944" customFormat="1" ht="12.75"/>
    <row r="945" customFormat="1" ht="12.75"/>
    <row r="946" customFormat="1" ht="12.75"/>
    <row r="947" customFormat="1" ht="12.75"/>
    <row r="948" customFormat="1" ht="12.75"/>
    <row r="949" customFormat="1" ht="12.75"/>
    <row r="950" customFormat="1" ht="12.75"/>
    <row r="951" customFormat="1" ht="12.75"/>
    <row r="952" customFormat="1" ht="12.75"/>
    <row r="953" customFormat="1" ht="12.75"/>
    <row r="954" customFormat="1" ht="12.75"/>
    <row r="955" customFormat="1" ht="12.75"/>
    <row r="956" customFormat="1" ht="12.75"/>
    <row r="957" customFormat="1" ht="12.75"/>
    <row r="958" customFormat="1" ht="12.75"/>
    <row r="959" customFormat="1" ht="12.75"/>
    <row r="960" customFormat="1" ht="12.75"/>
    <row r="961" customFormat="1" ht="12.75"/>
    <row r="962" customFormat="1" ht="12.75"/>
    <row r="963" customFormat="1" ht="12.75"/>
    <row r="964" customFormat="1" ht="12.75"/>
    <row r="965" customFormat="1" ht="12.75"/>
    <row r="966" customFormat="1" ht="12.75"/>
    <row r="967" customFormat="1" ht="12.75"/>
    <row r="968" customFormat="1" ht="12.75"/>
    <row r="969" customFormat="1" ht="12.75"/>
    <row r="970" customFormat="1" ht="12.75"/>
    <row r="971" customFormat="1" ht="12.75"/>
    <row r="972" customFormat="1" ht="12.75"/>
    <row r="973" customFormat="1" ht="12.75"/>
    <row r="974" customFormat="1" ht="12.75"/>
    <row r="975" customFormat="1" ht="12.75"/>
    <row r="976" customFormat="1" ht="12.75"/>
    <row r="977" customFormat="1" ht="12.75"/>
    <row r="978" customFormat="1" ht="12.75"/>
    <row r="979" customFormat="1" ht="12.75"/>
    <row r="980" customFormat="1" ht="12.75"/>
    <row r="981" customFormat="1" ht="12.75"/>
    <row r="982" customFormat="1" ht="12.75"/>
    <row r="983" customFormat="1" ht="12.75"/>
    <row r="984" customFormat="1" ht="12.75"/>
    <row r="985" customFormat="1" ht="12.75"/>
    <row r="986" customFormat="1" ht="12.75"/>
    <row r="987" customFormat="1" ht="12.75"/>
    <row r="988" customFormat="1" ht="12.75"/>
    <row r="989" customFormat="1" ht="12.75"/>
    <row r="990" customFormat="1" ht="12.75"/>
    <row r="991" customFormat="1" ht="12.75"/>
    <row r="992" customFormat="1" ht="12.75"/>
    <row r="993" customFormat="1" ht="12.75"/>
    <row r="994" customFormat="1" ht="12.75"/>
    <row r="995" customFormat="1" ht="12.75"/>
    <row r="996" customFormat="1" ht="12.75"/>
    <row r="997" customFormat="1" ht="12.75"/>
    <row r="998" customFormat="1" ht="12.75"/>
    <row r="999" customFormat="1" ht="12.75"/>
    <row r="1000" customFormat="1" ht="12.75"/>
    <row r="1001" customFormat="1" ht="12.75"/>
    <row r="1002" customFormat="1" ht="12.75"/>
    <row r="1003" customFormat="1" ht="12.75"/>
    <row r="1004" customFormat="1" ht="12.75"/>
    <row r="1005" customFormat="1" ht="12.75"/>
    <row r="1006" customFormat="1" ht="12.75"/>
    <row r="1007" customFormat="1" ht="12.75"/>
    <row r="1008" customFormat="1" ht="12.75"/>
    <row r="1009" customFormat="1" ht="12.75"/>
    <row r="1010" customFormat="1" ht="12.75"/>
    <row r="1011" customFormat="1" ht="12.75"/>
    <row r="1012" customFormat="1" ht="12.75"/>
    <row r="1013" customFormat="1" ht="12.75"/>
    <row r="1014" customFormat="1" ht="12.75"/>
    <row r="1015" customFormat="1" ht="12.75"/>
    <row r="1016" customFormat="1" ht="12.75"/>
    <row r="1017" customFormat="1" ht="12.75"/>
    <row r="1018" customFormat="1" ht="12.75"/>
    <row r="1019" customFormat="1" ht="12.75"/>
    <row r="1020" customFormat="1" ht="12.75"/>
    <row r="1021" customFormat="1" ht="12.75"/>
    <row r="1022" customFormat="1" ht="12.75"/>
    <row r="1023" customFormat="1" ht="12.75"/>
    <row r="1024" customFormat="1" ht="12.75"/>
    <row r="1025" customFormat="1" ht="12.75"/>
    <row r="1026" customFormat="1" ht="12.75"/>
    <row r="1027" customFormat="1" ht="12.75"/>
    <row r="1028" customFormat="1" ht="12.75"/>
    <row r="1029" customFormat="1" ht="12.75"/>
    <row r="1030" customFormat="1" ht="12.75"/>
    <row r="1031" customFormat="1" ht="12.75"/>
    <row r="1032" customFormat="1" ht="12.75"/>
    <row r="1033" customFormat="1" ht="12.75"/>
    <row r="1034" customFormat="1" ht="12.75"/>
    <row r="1035" customFormat="1" ht="12.75"/>
    <row r="1036" customFormat="1" ht="12.75"/>
    <row r="1037" customFormat="1" ht="12.75"/>
    <row r="1038" customFormat="1" ht="12.75"/>
    <row r="1039" customFormat="1" ht="12.75"/>
    <row r="1040" customFormat="1" ht="12.75"/>
    <row r="1041" customFormat="1" ht="12.75"/>
    <row r="1042" customFormat="1" ht="12.75"/>
    <row r="1043" customFormat="1" ht="12.75"/>
    <row r="1044" customFormat="1" ht="12.75"/>
    <row r="1045" customFormat="1" ht="12.75"/>
    <row r="1046" customFormat="1" ht="12.75"/>
    <row r="1047" customFormat="1" ht="12.75"/>
    <row r="1048" customFormat="1" ht="12.75"/>
    <row r="1049" customFormat="1" ht="12.75"/>
    <row r="1050" customFormat="1" ht="12.75"/>
    <row r="1051" customFormat="1" ht="12.75"/>
    <row r="1052" customFormat="1" ht="12.75"/>
    <row r="1053" customFormat="1" ht="12.75"/>
    <row r="1054" customFormat="1" ht="12.75"/>
    <row r="1055" customFormat="1" ht="12.75"/>
    <row r="1056" customFormat="1" ht="12.75"/>
    <row r="1057" customFormat="1" ht="12.75"/>
    <row r="1058" customFormat="1" ht="12.75"/>
    <row r="1059" customFormat="1" ht="12.75"/>
    <row r="1060" customFormat="1" ht="12.75"/>
    <row r="1061" customFormat="1" ht="12.75"/>
    <row r="1062" customFormat="1" ht="12.75"/>
    <row r="1063" customFormat="1" ht="12.75"/>
    <row r="1064" customFormat="1" ht="12.75"/>
    <row r="1065" customFormat="1" ht="12.75"/>
    <row r="1066" customFormat="1" ht="12.75"/>
    <row r="1067" customFormat="1" ht="12.75"/>
    <row r="1068" customFormat="1" ht="12.75"/>
    <row r="1069" customFormat="1" ht="12.75"/>
    <row r="1070" customFormat="1" ht="12.75"/>
    <row r="1071" customFormat="1" ht="12.75"/>
    <row r="1072" customFormat="1" ht="12.75"/>
    <row r="1073" customFormat="1" ht="12.75"/>
    <row r="1074" customFormat="1" ht="12.75"/>
    <row r="1075" customFormat="1" ht="12.75"/>
    <row r="1076" customFormat="1" ht="12.75"/>
    <row r="1077" customFormat="1" ht="12.75"/>
    <row r="1078" customFormat="1" ht="12.75"/>
    <row r="1079" customFormat="1" ht="12.75"/>
    <row r="1080" customFormat="1" ht="12.75"/>
    <row r="1081" customFormat="1" ht="12.75"/>
    <row r="1082" customFormat="1" ht="12.75"/>
    <row r="1083" customFormat="1" ht="12.75"/>
    <row r="1084" customFormat="1" ht="12.75"/>
    <row r="1085" customFormat="1" ht="12.75"/>
    <row r="1086" customFormat="1" ht="12.75"/>
    <row r="1087" customFormat="1" ht="12.75"/>
    <row r="1088" customFormat="1" ht="12.75"/>
    <row r="1089" customFormat="1" ht="12.75"/>
    <row r="1090" customFormat="1" ht="12.75"/>
    <row r="1091" customFormat="1" ht="12.75"/>
    <row r="1092" customFormat="1" ht="12.75"/>
    <row r="1093" customFormat="1" ht="12.75"/>
    <row r="1094" customFormat="1" ht="12.75"/>
    <row r="1095" customFormat="1" ht="12.75"/>
    <row r="1096" customFormat="1" ht="12.75"/>
    <row r="1097" customFormat="1" ht="12.75"/>
    <row r="1098" customFormat="1" ht="12.75"/>
    <row r="1099" customFormat="1" ht="12.75"/>
    <row r="1100" customFormat="1" ht="12.75"/>
    <row r="1101" customFormat="1" ht="12.75"/>
    <row r="1102" customFormat="1" ht="12.75"/>
    <row r="1103" customFormat="1" ht="12.75"/>
    <row r="1104" customFormat="1" ht="12.75"/>
    <row r="1105" customFormat="1" ht="12.75"/>
    <row r="1106" customFormat="1" ht="12.75"/>
    <row r="1107" customFormat="1" ht="12.75"/>
    <row r="1108" customFormat="1" ht="12.75"/>
    <row r="1109" customFormat="1" ht="12.75"/>
    <row r="1110" customFormat="1" ht="12.75"/>
    <row r="1111" customFormat="1" ht="12.75"/>
    <row r="1112" customFormat="1" ht="12.75"/>
    <row r="1113" customFormat="1" ht="12.75"/>
    <row r="1114" customFormat="1" ht="12.75"/>
    <row r="1115" customFormat="1" ht="12.75"/>
    <row r="1116" customFormat="1" ht="12.75"/>
    <row r="1117" customFormat="1" ht="12.75"/>
    <row r="1118" customFormat="1" ht="12.75"/>
    <row r="1119" customFormat="1" ht="12.75"/>
    <row r="1120" customFormat="1" ht="12.75"/>
    <row r="1121" customFormat="1" ht="12.75"/>
    <row r="1122" customFormat="1" ht="12.75"/>
    <row r="1123" customFormat="1" ht="12.75"/>
    <row r="1124" customFormat="1" ht="12.75"/>
    <row r="1125" customFormat="1" ht="12.75"/>
    <row r="1126" customFormat="1" ht="12.75"/>
    <row r="1127" customFormat="1" ht="12.75"/>
    <row r="1128" customFormat="1" ht="12.75"/>
    <row r="1129" customFormat="1" ht="12.75"/>
    <row r="1130" customFormat="1" ht="12.75"/>
    <row r="1131" customFormat="1" ht="12.75"/>
    <row r="1132" customFormat="1" ht="12.75"/>
    <row r="1133" customFormat="1" ht="12.75"/>
    <row r="1134" customFormat="1" ht="12.75"/>
    <row r="1135" customFormat="1" ht="12.75"/>
    <row r="1136" customFormat="1" ht="12.75"/>
    <row r="1137" customFormat="1" ht="12.75"/>
    <row r="1138" customFormat="1" ht="12.75"/>
    <row r="1139" customFormat="1" ht="12.75"/>
    <row r="1140" customFormat="1" ht="12.75"/>
    <row r="1141" customFormat="1" ht="12.75"/>
    <row r="1142" customFormat="1" ht="12.75"/>
    <row r="1143" customFormat="1" ht="12.75"/>
    <row r="1144" customFormat="1" ht="12.75"/>
    <row r="1145" customFormat="1" ht="12.75"/>
    <row r="1146" customFormat="1" ht="12.75"/>
    <row r="1147" customFormat="1" ht="12.75"/>
    <row r="1148" customFormat="1" ht="12.75"/>
    <row r="1149" customFormat="1" ht="12.75"/>
    <row r="1150" customFormat="1" ht="12.75"/>
    <row r="1151" customFormat="1" ht="12.75"/>
    <row r="1152" customFormat="1" ht="12.75"/>
    <row r="1153" customFormat="1" ht="12.75"/>
    <row r="1154" customFormat="1" ht="12.75"/>
    <row r="1155" customFormat="1" ht="12.75"/>
    <row r="1156" customFormat="1" ht="12.75"/>
    <row r="1157" customFormat="1" ht="12.75"/>
    <row r="1158" customFormat="1" ht="12.75"/>
    <row r="1159" customFormat="1" ht="12.75"/>
    <row r="1160" customFormat="1" ht="12.75"/>
    <row r="1161" customFormat="1" ht="12.75"/>
    <row r="1162" customFormat="1" ht="12.75"/>
    <row r="1163" customFormat="1" ht="12.75"/>
    <row r="1164" customFormat="1" ht="12.75"/>
    <row r="1165" customFormat="1" ht="12.75"/>
    <row r="1166" customFormat="1" ht="12.75"/>
    <row r="1167" customFormat="1" ht="12.75"/>
    <row r="1168" customFormat="1" ht="12.75"/>
    <row r="1169" customFormat="1" ht="12.75"/>
    <row r="1170" customFormat="1" ht="12.75"/>
    <row r="1171" customFormat="1" ht="12.75"/>
    <row r="1172" customFormat="1" ht="12.75"/>
    <row r="1173" customFormat="1" ht="12.75"/>
    <row r="1174" customFormat="1" ht="12.75"/>
    <row r="1175" customFormat="1" ht="12.75"/>
    <row r="1176" customFormat="1" ht="12.75"/>
    <row r="1177" customFormat="1" ht="12.75"/>
    <row r="1178" customFormat="1" ht="12.75"/>
    <row r="1179" customFormat="1" ht="12.75"/>
    <row r="1180" customFormat="1" ht="12.75"/>
    <row r="1181" customFormat="1" ht="12.75"/>
    <row r="1182" customFormat="1" ht="12.75"/>
    <row r="1183" customFormat="1" ht="12.75"/>
    <row r="1184" customFormat="1" ht="12.75"/>
    <row r="1185" customFormat="1" ht="12.75"/>
    <row r="1186" customFormat="1" ht="12.75"/>
    <row r="1187" customFormat="1" ht="12.75"/>
    <row r="1188" customFormat="1" ht="12.75"/>
    <row r="1189" customFormat="1" ht="12.75"/>
    <row r="1190" customFormat="1" ht="12.75"/>
    <row r="1191" customFormat="1" ht="12.75"/>
    <row r="1192" customFormat="1" ht="12.75"/>
    <row r="1193" customFormat="1" ht="12.75"/>
    <row r="1194" customFormat="1" ht="12.75"/>
    <row r="1195" customFormat="1" ht="12.75"/>
    <row r="1196" customFormat="1" ht="12.75"/>
    <row r="1197" customFormat="1" ht="12.75"/>
    <row r="1198" customFormat="1" ht="12.75"/>
    <row r="1199" customFormat="1" ht="12.75"/>
    <row r="1200" customFormat="1" ht="12.75"/>
    <row r="1201" customFormat="1" ht="12.75"/>
    <row r="1202" customFormat="1" ht="12.75"/>
    <row r="1203" customFormat="1" ht="12.75"/>
    <row r="1204" customFormat="1" ht="12.75"/>
    <row r="1205" customFormat="1" ht="12.75"/>
    <row r="1206" customFormat="1" ht="12.75"/>
    <row r="1207" customFormat="1" ht="12.75"/>
    <row r="1208" customFormat="1" ht="12.75"/>
    <row r="1209" customFormat="1" ht="12.75"/>
    <row r="1210" customFormat="1" ht="12.75"/>
    <row r="1211" customFormat="1" ht="12.75"/>
    <row r="1212" customFormat="1" ht="12.75"/>
    <row r="1213" customFormat="1" ht="12.75"/>
    <row r="1214" customFormat="1" ht="12.75"/>
    <row r="1215" customFormat="1" ht="12.75"/>
    <row r="1216" customFormat="1" ht="12.75"/>
    <row r="1217" customFormat="1" ht="12.75"/>
    <row r="1218" customFormat="1" ht="12.75"/>
    <row r="1219" customFormat="1" ht="12.75"/>
    <row r="1220" customFormat="1" ht="12.75"/>
    <row r="1221" customFormat="1" ht="12.75"/>
    <row r="1222" customFormat="1" ht="12.75"/>
    <row r="1223" customFormat="1" ht="12.75"/>
    <row r="1224" customFormat="1" ht="12.75"/>
    <row r="1225" customFormat="1" ht="12.75"/>
    <row r="1226" customFormat="1" ht="12.75"/>
    <row r="1227" customFormat="1" ht="12.75"/>
    <row r="1228" customFormat="1" ht="12.75"/>
    <row r="1229" customFormat="1" ht="12.75"/>
    <row r="1230" customFormat="1" ht="12.75"/>
    <row r="1231" customFormat="1" ht="12.75"/>
    <row r="1232" customFormat="1" ht="12.75"/>
    <row r="1233" customFormat="1" ht="12.75"/>
    <row r="1234" customFormat="1" ht="12.75"/>
    <row r="1235" customFormat="1" ht="12.75"/>
    <row r="1236" customFormat="1" ht="12.75"/>
    <row r="1237" customFormat="1" ht="12.75"/>
    <row r="1238" customFormat="1" ht="12.75"/>
    <row r="1239" customFormat="1" ht="12.75"/>
    <row r="1240" customFormat="1" ht="12.75"/>
    <row r="1241" customFormat="1" ht="12.75"/>
    <row r="1242" customFormat="1" ht="12.75"/>
    <row r="1243" customFormat="1" ht="12.75"/>
    <row r="1244" customFormat="1" ht="12.75"/>
    <row r="1245" customFormat="1" ht="12.75"/>
    <row r="1246" customFormat="1" ht="12.75"/>
    <row r="1247" customFormat="1" ht="12.75"/>
    <row r="1248" customFormat="1" ht="12.75"/>
    <row r="1249" customFormat="1" ht="12.75"/>
    <row r="1250" customFormat="1" ht="12.75"/>
    <row r="1251" customFormat="1" ht="12.75"/>
    <row r="1252" customFormat="1" ht="12.75"/>
    <row r="1253" customFormat="1" ht="12.75"/>
    <row r="1254" customFormat="1" ht="12.75"/>
    <row r="1255" customFormat="1" ht="12.75"/>
    <row r="1256" customFormat="1" ht="12.75"/>
    <row r="1257" customFormat="1" ht="12.75"/>
    <row r="1258" customFormat="1" ht="12.75"/>
    <row r="1259" customFormat="1" ht="12.75"/>
    <row r="1260" customFormat="1" ht="12.75"/>
    <row r="1261" customFormat="1" ht="12.75"/>
    <row r="1262" customFormat="1" ht="12.75"/>
    <row r="1263" customFormat="1" ht="12.75"/>
    <row r="1264" customFormat="1" ht="12.75"/>
    <row r="1265" customFormat="1" ht="12.75"/>
    <row r="1266" customFormat="1" ht="12.75"/>
    <row r="1267" customFormat="1" ht="12.75"/>
    <row r="1268" customFormat="1" ht="12.75"/>
    <row r="1269" customFormat="1" ht="12.75"/>
    <row r="1270" customFormat="1" ht="12.75"/>
    <row r="1271" customFormat="1" ht="12.75"/>
    <row r="1272" customFormat="1" ht="12.75"/>
    <row r="1273" customFormat="1" ht="12.75"/>
    <row r="1274" customFormat="1" ht="12.75"/>
    <row r="1275" customFormat="1" ht="12.75"/>
    <row r="1276" customFormat="1" ht="12.75"/>
    <row r="1277" customFormat="1" ht="12.75"/>
    <row r="1278" customFormat="1" ht="12.75"/>
    <row r="1279" customFormat="1" ht="12.75"/>
    <row r="1280" customFormat="1" ht="12.75"/>
    <row r="1281" customFormat="1" ht="12.75"/>
    <row r="1282" customFormat="1" ht="12.75"/>
    <row r="1283" customFormat="1" ht="12.75"/>
    <row r="1284" customFormat="1" ht="12.75"/>
    <row r="1285" customFormat="1" ht="12.75"/>
    <row r="1286" customFormat="1" ht="12.75"/>
    <row r="1287" customFormat="1" ht="12.75"/>
    <row r="1288" customFormat="1" ht="12.75"/>
    <row r="1289" customFormat="1" ht="12.75"/>
    <row r="1290" customFormat="1" ht="12.75"/>
    <row r="1291" customFormat="1" ht="12.75"/>
    <row r="1292" customFormat="1" ht="12.75"/>
    <row r="1293" customFormat="1" ht="12.75"/>
    <row r="1294" customFormat="1" ht="12.75"/>
    <row r="1295" customFormat="1" ht="12.75"/>
    <row r="1296" customFormat="1" ht="12.75"/>
    <row r="1297" customFormat="1" ht="12.75"/>
    <row r="1298" customFormat="1" ht="12.75"/>
    <row r="1299" customFormat="1" ht="12.75"/>
    <row r="1300" customFormat="1" ht="12.75"/>
    <row r="1301" customFormat="1" ht="12.75"/>
    <row r="1302" customFormat="1" ht="12.75"/>
    <row r="1303" customFormat="1" ht="12.75"/>
    <row r="1304" customFormat="1" ht="12.75"/>
    <row r="1305" customFormat="1" ht="12.75"/>
    <row r="1306" customFormat="1" ht="12.75"/>
    <row r="1307" customFormat="1" ht="12.75"/>
    <row r="1308" customFormat="1" ht="12.75"/>
    <row r="1309" customFormat="1" ht="12.75"/>
    <row r="1310" customFormat="1" ht="12.75"/>
    <row r="1311" customFormat="1" ht="12.75"/>
    <row r="1312" customFormat="1" ht="12.75"/>
    <row r="1313" customFormat="1" ht="12.75"/>
    <row r="1314" customFormat="1" ht="12.75"/>
    <row r="1315" customFormat="1" ht="12.75"/>
    <row r="1316" customFormat="1" ht="12.75"/>
    <row r="1317" customFormat="1" ht="12.75"/>
    <row r="1318" customFormat="1" ht="12.75"/>
    <row r="1319" customFormat="1" ht="12.75"/>
    <row r="1320" customFormat="1" ht="12.75"/>
    <row r="1321" customFormat="1" ht="12.75"/>
    <row r="1322" customFormat="1" ht="12.75"/>
    <row r="1323" customFormat="1" ht="12.75"/>
    <row r="1324" customFormat="1" ht="12.75"/>
    <row r="1325" customFormat="1" ht="12.75"/>
    <row r="1326" customFormat="1" ht="12.75"/>
    <row r="1327" customFormat="1" ht="12.75"/>
    <row r="1328" customFormat="1" ht="12.75"/>
    <row r="1329" customFormat="1" ht="12.75"/>
    <row r="1330" customFormat="1" ht="12.75"/>
    <row r="1331" customFormat="1" ht="12.75"/>
    <row r="1332" customFormat="1" ht="12.75"/>
    <row r="1333" customFormat="1" ht="12.75"/>
    <row r="1334" customFormat="1" ht="12.75"/>
    <row r="1335" customFormat="1" ht="12.75"/>
    <row r="1336" customFormat="1" ht="12.75"/>
    <row r="1337" customFormat="1" ht="12.75"/>
    <row r="1338" customFormat="1" ht="12.75"/>
    <row r="1339" customFormat="1" ht="12.75"/>
    <row r="1340" customFormat="1" ht="12.75"/>
    <row r="1341" customFormat="1" ht="12.75"/>
    <row r="1342" customFormat="1" ht="12.75"/>
    <row r="1343" customFormat="1" ht="12.75"/>
    <row r="1344" customFormat="1" ht="12.75"/>
    <row r="1345" customFormat="1" ht="12.75"/>
    <row r="1346" customFormat="1" ht="12.75"/>
    <row r="1347" customFormat="1" ht="12.75"/>
    <row r="1348" customFormat="1" ht="12.75"/>
    <row r="1349" customFormat="1" ht="12.75"/>
    <row r="1350" customFormat="1" ht="12.75"/>
    <row r="1351" customFormat="1" ht="12.75"/>
    <row r="1352" customFormat="1" ht="12.75"/>
    <row r="1353" customFormat="1" ht="12.75"/>
    <row r="1354" customFormat="1" ht="12.75"/>
    <row r="1355" customFormat="1" ht="12.75"/>
    <row r="1356" customFormat="1" ht="12.75"/>
    <row r="1357" customFormat="1" ht="12.75"/>
    <row r="1358" customFormat="1" ht="12.75"/>
    <row r="1359" customFormat="1" ht="12.75"/>
    <row r="1360" customFormat="1" ht="12.75"/>
    <row r="1361" customFormat="1" ht="12.75"/>
    <row r="1362" customFormat="1" ht="12.75"/>
    <row r="1363" customFormat="1" ht="12.75"/>
    <row r="1364" customFormat="1" ht="12.75"/>
    <row r="1365" customFormat="1" ht="12.75"/>
    <row r="1366" customFormat="1" ht="12.75"/>
    <row r="1367" customFormat="1" ht="12.75"/>
    <row r="1368" customFormat="1" ht="12.75"/>
    <row r="1369" customFormat="1" ht="12.75"/>
    <row r="1370" customFormat="1" ht="12.75"/>
    <row r="1371" customFormat="1" ht="12.75"/>
    <row r="1372" customFormat="1" ht="12.75"/>
    <row r="1373" customFormat="1" ht="12.75"/>
    <row r="1374" customFormat="1" ht="12.75"/>
    <row r="1375" customFormat="1" ht="12.75"/>
    <row r="1376" customFormat="1" ht="12.75"/>
    <row r="1377" customFormat="1" ht="12.75"/>
    <row r="1378" customFormat="1" ht="12.75"/>
    <row r="1379" customFormat="1" ht="12.75"/>
    <row r="1380" customFormat="1" ht="12.75"/>
    <row r="1381" customFormat="1" ht="12.75"/>
    <row r="1382" customFormat="1" ht="12.75"/>
    <row r="1383" customFormat="1" ht="12.75"/>
    <row r="1384" customFormat="1" ht="12.75"/>
    <row r="1385" customFormat="1" ht="12.75"/>
    <row r="1386" customFormat="1" ht="12.75"/>
    <row r="1387" customFormat="1" ht="12.75"/>
    <row r="1388" customFormat="1" ht="12.75"/>
    <row r="1389" customFormat="1" ht="12.75"/>
    <row r="1390" customFormat="1" ht="12.75"/>
    <row r="1391" customFormat="1" ht="12.75"/>
    <row r="1392" customFormat="1" ht="12.75"/>
    <row r="1393" customFormat="1" ht="12.75"/>
    <row r="1394" customFormat="1" ht="12.75"/>
    <row r="1395" customFormat="1" ht="12.75"/>
    <row r="1396" customFormat="1" ht="12.75"/>
    <row r="1397" customFormat="1" ht="12.75"/>
    <row r="1398" customFormat="1" ht="12.75"/>
    <row r="1399" customFormat="1" ht="12.75"/>
    <row r="1400" customFormat="1" ht="12.75"/>
    <row r="1401" customFormat="1" ht="12.75"/>
    <row r="1402" customFormat="1" ht="12.75"/>
    <row r="1403" customFormat="1" ht="12.75"/>
    <row r="1404" customFormat="1" ht="12.75"/>
    <row r="1405" customFormat="1" ht="12.75"/>
    <row r="1406" customFormat="1" ht="12.75"/>
    <row r="1407" customFormat="1" ht="12.75"/>
    <row r="1408" customFormat="1" ht="12.75"/>
    <row r="1409" customFormat="1" ht="12.75"/>
    <row r="1410" customFormat="1" ht="12.75"/>
    <row r="1411" customFormat="1" ht="12.75"/>
    <row r="1412" customFormat="1" ht="12.75"/>
    <row r="1413" customFormat="1" ht="12.75"/>
    <row r="1414" customFormat="1" ht="12.75"/>
    <row r="1415" customFormat="1" ht="12.75"/>
    <row r="1416" customFormat="1" ht="12.75"/>
    <row r="1417" customFormat="1" ht="12.75"/>
    <row r="1418" customFormat="1" ht="12.75"/>
    <row r="1419" customFormat="1" ht="12.75"/>
    <row r="1420" customFormat="1" ht="12.75"/>
    <row r="1421" customFormat="1" ht="12.75"/>
    <row r="1422" customFormat="1" ht="12.75"/>
    <row r="1423" customFormat="1" ht="12.75"/>
    <row r="1424" customFormat="1" ht="12.75"/>
    <row r="1425" customFormat="1" ht="12.75"/>
    <row r="1426" customFormat="1" ht="12.75"/>
    <row r="1427" customFormat="1" ht="12.75"/>
    <row r="1428" customFormat="1" ht="12.75"/>
    <row r="1429" customFormat="1" ht="12.75"/>
    <row r="1430" customFormat="1" ht="12.75"/>
    <row r="1431" customFormat="1" ht="12.75"/>
    <row r="1432" customFormat="1" ht="12.75"/>
    <row r="1433" customFormat="1" ht="12.75"/>
    <row r="1434" customFormat="1" ht="12.75"/>
    <row r="1435" customFormat="1" ht="12.75"/>
    <row r="1436" customFormat="1" ht="12.75"/>
    <row r="1437" customFormat="1" ht="12.75"/>
    <row r="1438" customFormat="1" ht="12.75"/>
    <row r="1439" customFormat="1" ht="12.75"/>
    <row r="1440" customFormat="1" ht="12.75"/>
    <row r="1441" customFormat="1" ht="12.75"/>
    <row r="1442" customFormat="1" ht="12.75"/>
    <row r="1443" customFormat="1" ht="12.75"/>
    <row r="1444" customFormat="1" ht="12.75"/>
    <row r="1445" customFormat="1" ht="12.75"/>
    <row r="1446" customFormat="1" ht="12.75"/>
    <row r="1447" customFormat="1" ht="12.75"/>
    <row r="1448" customFormat="1" ht="12.75"/>
    <row r="1449" customFormat="1" ht="12.75"/>
    <row r="1450" customFormat="1" ht="12.75"/>
    <row r="1451" customFormat="1" ht="12.75"/>
    <row r="1452" customFormat="1" ht="12.75"/>
    <row r="1453" customFormat="1" ht="12.75"/>
    <row r="1454" customFormat="1" ht="12.75"/>
    <row r="1455" customFormat="1" ht="12.75"/>
    <row r="1456" customFormat="1" ht="12.75"/>
    <row r="1457" customFormat="1" ht="12.75"/>
    <row r="1458" customFormat="1" ht="12.75"/>
    <row r="1459" customFormat="1" ht="12.75"/>
    <row r="1460" customFormat="1" ht="12.75"/>
    <row r="1461" customFormat="1" ht="12.75"/>
    <row r="1462" customFormat="1" ht="12.75"/>
    <row r="1463" customFormat="1" ht="12.75"/>
    <row r="1464" customFormat="1" ht="12.75"/>
    <row r="1465" customFormat="1" ht="12.75"/>
    <row r="1466" customFormat="1" ht="12.75"/>
    <row r="1467" customFormat="1" ht="12.75"/>
    <row r="1468" customFormat="1" ht="12.75"/>
    <row r="1469" customFormat="1" ht="12.75"/>
    <row r="1470" customFormat="1" ht="12.75"/>
    <row r="1471" customFormat="1" ht="12.75"/>
    <row r="1472" customFormat="1" ht="12.75"/>
    <row r="1473" customFormat="1" ht="12.75"/>
    <row r="1474" customFormat="1" ht="12.75"/>
    <row r="1475" customFormat="1" ht="12.75"/>
    <row r="1476" customFormat="1" ht="12.75"/>
    <row r="1477" customFormat="1" ht="12.75"/>
    <row r="1478" customFormat="1" ht="12.75"/>
    <row r="1479" customFormat="1" ht="12.75"/>
    <row r="1480" customFormat="1" ht="12.75"/>
    <row r="1481" customFormat="1" ht="12.75"/>
    <row r="1482" customFormat="1" ht="12.75"/>
    <row r="1483" customFormat="1" ht="12.75"/>
    <row r="1484" customFormat="1" ht="12.75"/>
    <row r="1485" customFormat="1" ht="12.75"/>
    <row r="1486" customFormat="1" ht="12.75"/>
    <row r="1487" customFormat="1" ht="12.75"/>
    <row r="1488" customFormat="1" ht="12.75"/>
    <row r="1489" customFormat="1" ht="12.75"/>
    <row r="1490" customFormat="1" ht="12.75"/>
    <row r="1491" customFormat="1" ht="12.75"/>
    <row r="1492" customFormat="1" ht="12.75"/>
    <row r="1493" customFormat="1" ht="12.75"/>
    <row r="1494" customFormat="1" ht="12.75"/>
    <row r="1495" customFormat="1" ht="12.75"/>
    <row r="1496" customFormat="1" ht="12.75"/>
    <row r="1497" customFormat="1" ht="12.75"/>
    <row r="1498" customFormat="1" ht="12.75"/>
    <row r="1499" customFormat="1" ht="12.75"/>
    <row r="1500" customFormat="1" ht="12.75"/>
    <row r="1501" customFormat="1" ht="12.75"/>
    <row r="1502" customFormat="1" ht="12.75"/>
    <row r="1503" customFormat="1" ht="12.75"/>
    <row r="1504" customFormat="1" ht="12.75"/>
    <row r="1505" customFormat="1" ht="12.75"/>
    <row r="1506" customFormat="1" ht="12.75"/>
    <row r="1507" customFormat="1" ht="12.75"/>
    <row r="1508" customFormat="1" ht="12.75"/>
    <row r="1509" customFormat="1" ht="12.75"/>
    <row r="1510" customFormat="1" ht="12.75"/>
    <row r="1511" customFormat="1" ht="12.75"/>
    <row r="1512" customFormat="1" ht="12.75"/>
    <row r="1513" customFormat="1" ht="12.75"/>
    <row r="1514" customFormat="1" ht="12.75"/>
    <row r="1515" customFormat="1" ht="12.75"/>
    <row r="1516" customFormat="1" ht="12.75"/>
    <row r="1517" customFormat="1" ht="12.75"/>
    <row r="1518" customFormat="1" ht="12.75"/>
    <row r="1519" customFormat="1" ht="12.75"/>
    <row r="1520" customFormat="1" ht="12.75"/>
    <row r="1521" customFormat="1" ht="12.75"/>
    <row r="1522" customFormat="1" ht="12.75"/>
    <row r="1523" customFormat="1" ht="12.75"/>
    <row r="1524" customFormat="1" ht="12.75"/>
    <row r="1525" customFormat="1" ht="12.75"/>
    <row r="1526" customFormat="1" ht="12.75"/>
    <row r="1527" customFormat="1" ht="12.75"/>
    <row r="1528" customFormat="1" ht="12.75"/>
    <row r="1529" customFormat="1" ht="12.75"/>
    <row r="1530" customFormat="1" ht="12.75"/>
    <row r="1531" customFormat="1" ht="12.75"/>
    <row r="1532" customFormat="1" ht="12.75"/>
    <row r="1533" customFormat="1" ht="12.75"/>
    <row r="1534" customFormat="1" ht="12.75"/>
    <row r="1535" customFormat="1" ht="12.75"/>
    <row r="1536" customFormat="1" ht="12.75"/>
    <row r="1537" customFormat="1" ht="12.75"/>
    <row r="1538" customFormat="1" ht="12.75"/>
    <row r="1539" customFormat="1" ht="12.75"/>
    <row r="1540" customFormat="1" ht="12.75"/>
    <row r="1541" customFormat="1" ht="12.75"/>
    <row r="1542" customFormat="1" ht="12.75"/>
    <row r="1543" customFormat="1" ht="12.75"/>
    <row r="1544" customFormat="1" ht="12.75"/>
    <row r="1545" customFormat="1" ht="12.75"/>
    <row r="1546" customFormat="1" ht="12.75"/>
    <row r="1547" customFormat="1" ht="12.75"/>
    <row r="1548" customFormat="1" ht="12.75"/>
    <row r="1549" customFormat="1" ht="12.75"/>
    <row r="1550" customFormat="1" ht="12.75"/>
    <row r="1551" customFormat="1" ht="12.75"/>
    <row r="1552" customFormat="1" ht="12.75"/>
    <row r="1553" customFormat="1" ht="12.75"/>
    <row r="1554" customFormat="1" ht="12.75"/>
    <row r="1555" customFormat="1" ht="12.75"/>
    <row r="1556" customFormat="1" ht="12.75"/>
    <row r="1557" customFormat="1" ht="12.75"/>
    <row r="1558" customFormat="1" ht="12.75"/>
    <row r="1559" customFormat="1" ht="12.75"/>
    <row r="1560" customFormat="1" ht="12.75"/>
    <row r="1561" customFormat="1" ht="12.75"/>
    <row r="1562" customFormat="1" ht="12.75"/>
    <row r="1563" customFormat="1" ht="12.75"/>
    <row r="1564" customFormat="1" ht="12.75"/>
    <row r="1565" customFormat="1" ht="12.75"/>
    <row r="1566" customFormat="1" ht="12.75"/>
    <row r="1567" customFormat="1" ht="12.75"/>
    <row r="1568" customFormat="1" ht="12.75"/>
    <row r="1569" customFormat="1" ht="12.75"/>
    <row r="1570" customFormat="1" ht="12.75"/>
    <row r="1571" customFormat="1" ht="12.75"/>
    <row r="1572" customFormat="1" ht="12.75"/>
    <row r="1573" customFormat="1" ht="12.75"/>
    <row r="1574" customFormat="1" ht="12.75"/>
    <row r="1575" customFormat="1" ht="12.75"/>
    <row r="1576" customFormat="1" ht="12.75"/>
    <row r="1577" customFormat="1" ht="12.75"/>
    <row r="1578" customFormat="1" ht="12.75"/>
    <row r="1579" customFormat="1" ht="12.75"/>
    <row r="1580" customFormat="1" ht="12.75"/>
    <row r="1581" customFormat="1" ht="12.75"/>
    <row r="1582" customFormat="1" ht="12.75"/>
    <row r="1583" customFormat="1" ht="12.75"/>
    <row r="1584" customFormat="1" ht="12.75"/>
    <row r="1585" customFormat="1" ht="12.75"/>
    <row r="1586" customFormat="1" ht="12.75"/>
    <row r="1587" customFormat="1" ht="12.75"/>
    <row r="1588" customFormat="1" ht="12.75"/>
    <row r="1589" customFormat="1" ht="12.75"/>
    <row r="1590" customFormat="1" ht="12.75"/>
    <row r="1591" customFormat="1" ht="12.75"/>
    <row r="1592" customFormat="1" ht="12.75"/>
    <row r="1593" customFormat="1" ht="12.75"/>
    <row r="1594" customFormat="1" ht="12.75"/>
    <row r="1595" customFormat="1" ht="12.75"/>
    <row r="1596" customFormat="1" ht="12.75"/>
    <row r="1597" customFormat="1" ht="12.75"/>
    <row r="1598" customFormat="1" ht="12.75"/>
    <row r="1599" customFormat="1" ht="12.75"/>
    <row r="1600" customFormat="1" ht="12.75"/>
    <row r="1601" customFormat="1" ht="12.75"/>
    <row r="1602" customFormat="1" ht="12.75"/>
    <row r="1603" customFormat="1" ht="12.75"/>
    <row r="1604" customFormat="1" ht="12.75"/>
    <row r="1605" customFormat="1" ht="12.75"/>
    <row r="1606" customFormat="1" ht="12.75"/>
    <row r="1607" customFormat="1" ht="12.75"/>
    <row r="1608" customFormat="1" ht="12.75"/>
    <row r="1609" customFormat="1" ht="12.75"/>
    <row r="1610" customFormat="1" ht="12.75"/>
    <row r="1611" customFormat="1" ht="12.75"/>
    <row r="1612" customFormat="1" ht="12.75"/>
    <row r="1613" customFormat="1" ht="12.75"/>
    <row r="1614" customFormat="1" ht="12.75"/>
    <row r="1615" customFormat="1" ht="12.75"/>
    <row r="1616" customFormat="1" ht="12.75"/>
    <row r="1617" customFormat="1" ht="12.75"/>
    <row r="1618" customFormat="1" ht="12.75"/>
    <row r="1619" customFormat="1" ht="12.75"/>
    <row r="1620" customFormat="1" ht="12.75"/>
    <row r="1621" customFormat="1" ht="12.75"/>
    <row r="1622" customFormat="1" ht="12.75"/>
    <row r="1623" customFormat="1" ht="12.75"/>
    <row r="1624" customFormat="1" ht="12.75"/>
    <row r="1625" customFormat="1" ht="12.75"/>
    <row r="1626" customFormat="1" ht="12.75"/>
    <row r="1627" customFormat="1" ht="12.75"/>
    <row r="1628" customFormat="1" ht="12.75"/>
    <row r="1629" customFormat="1" ht="12.75"/>
    <row r="1630" customFormat="1" ht="12.75"/>
    <row r="1631" customFormat="1" ht="12.75"/>
    <row r="1632" customFormat="1" ht="12.75"/>
    <row r="1633" customFormat="1" ht="12.75"/>
    <row r="1634" customFormat="1" ht="12.75"/>
    <row r="1635" customFormat="1" ht="12.75"/>
    <row r="1636" customFormat="1" ht="12.75"/>
    <row r="1637" customFormat="1" ht="12.75"/>
    <row r="1638" customFormat="1" ht="12.75"/>
    <row r="1639" customFormat="1" ht="12.75"/>
    <row r="1640" customFormat="1" ht="12.75"/>
    <row r="1641" customFormat="1" ht="12.75"/>
    <row r="1642" customFormat="1" ht="12.75"/>
    <row r="1643" customFormat="1" ht="12.75"/>
    <row r="1644" customFormat="1" ht="12.75"/>
    <row r="1645" customFormat="1" ht="12.75"/>
    <row r="1646" customFormat="1" ht="12.75"/>
    <row r="1647" customFormat="1" ht="12.75"/>
    <row r="1648" customFormat="1" ht="12.75"/>
    <row r="1649" customFormat="1" ht="12.75"/>
    <row r="1650" customFormat="1" ht="12.75"/>
    <row r="1651" customFormat="1" ht="12.75"/>
    <row r="1652" customFormat="1" ht="12.75"/>
    <row r="1653" customFormat="1" ht="12.75"/>
    <row r="1654" customFormat="1" ht="12.75"/>
    <row r="1655" customFormat="1" ht="12.75"/>
    <row r="1656" customFormat="1" ht="12.75"/>
    <row r="1657" customFormat="1" ht="12.75"/>
    <row r="1658" customFormat="1" ht="12.75"/>
    <row r="1659" customFormat="1" ht="12.75"/>
    <row r="1660" customFormat="1" ht="12.75"/>
    <row r="1661" customFormat="1" ht="12.75"/>
    <row r="1662" customFormat="1" ht="12.75"/>
    <row r="1663" customFormat="1" ht="12.75"/>
    <row r="1664" customFormat="1" ht="12.75"/>
    <row r="1665" customFormat="1" ht="12.75"/>
    <row r="1666" customFormat="1" ht="12.75"/>
    <row r="1667" customFormat="1" ht="12.75"/>
    <row r="1668" customFormat="1" ht="12.75"/>
    <row r="1669" customFormat="1" ht="12.75"/>
    <row r="1670" customFormat="1" ht="12.75"/>
    <row r="1671" customFormat="1" ht="12.75"/>
    <row r="1672" customFormat="1" ht="12.75"/>
    <row r="1673" customFormat="1" ht="12.75"/>
    <row r="1674" customFormat="1" ht="12.75"/>
    <row r="1675" customFormat="1" ht="12.75"/>
    <row r="1676" customFormat="1" ht="12.75"/>
    <row r="1677" customFormat="1" ht="12.75"/>
    <row r="1678" customFormat="1" ht="12.75"/>
    <row r="1679" customFormat="1" ht="12.75"/>
    <row r="1680" customFormat="1" ht="12.75"/>
    <row r="1681" customFormat="1" ht="12.75"/>
    <row r="1682" customFormat="1" ht="12.75"/>
    <row r="1683" customFormat="1" ht="12.75"/>
    <row r="1684" customFormat="1" ht="12.75"/>
    <row r="1685" customFormat="1" ht="12.75"/>
    <row r="1686" customFormat="1" ht="12.75"/>
    <row r="1687" customFormat="1" ht="12.75"/>
    <row r="1688" customFormat="1" ht="12.75"/>
    <row r="1689" customFormat="1" ht="12.75"/>
    <row r="1690" customFormat="1" ht="12.75"/>
    <row r="1691" customFormat="1" ht="12.75"/>
    <row r="1692" customFormat="1" ht="12.75"/>
    <row r="1693" customFormat="1" ht="12.75"/>
    <row r="1694" customFormat="1" ht="12.75"/>
    <row r="1695" customFormat="1" ht="12.75"/>
    <row r="1696" customFormat="1" ht="12.75"/>
    <row r="1697" customFormat="1" ht="12.75"/>
    <row r="1698" customFormat="1" ht="12.75"/>
    <row r="1699" customFormat="1" ht="12.75"/>
    <row r="1700" customFormat="1" ht="12.75"/>
    <row r="1701" customFormat="1" ht="12.75"/>
    <row r="1702" customFormat="1" ht="12.75"/>
    <row r="1703" customFormat="1" ht="12.75"/>
    <row r="1704" customFormat="1" ht="12.75"/>
    <row r="1705" customFormat="1" ht="12.75"/>
    <row r="1706" customFormat="1" ht="12.75"/>
    <row r="1707" customFormat="1" ht="12.75"/>
    <row r="1708" customFormat="1" ht="12.75"/>
    <row r="1709" customFormat="1" ht="12.75"/>
    <row r="1710" customFormat="1" ht="12.75"/>
    <row r="1711" customFormat="1" ht="12.75"/>
    <row r="1712" customFormat="1" ht="12.75"/>
    <row r="1713" customFormat="1" ht="12.75"/>
    <row r="1714" customFormat="1" ht="12.75"/>
    <row r="1715" customFormat="1" ht="12.75"/>
    <row r="1716" customFormat="1" ht="12.75"/>
    <row r="1717" customFormat="1" ht="12.75"/>
    <row r="1718" customFormat="1" ht="12.75"/>
    <row r="1719" customFormat="1" ht="12.75"/>
    <row r="1720" customFormat="1" ht="12.75"/>
    <row r="1721" customFormat="1" ht="12.75"/>
    <row r="1722" customFormat="1" ht="12.75"/>
    <row r="1723" customFormat="1" ht="12.75"/>
    <row r="1724" customFormat="1" ht="12.75"/>
    <row r="1725" customFormat="1" ht="12.75"/>
    <row r="1726" customFormat="1" ht="12.75"/>
    <row r="1727" customFormat="1" ht="12.75"/>
    <row r="1728" customFormat="1" ht="12.75"/>
    <row r="1729" customFormat="1" ht="12.75"/>
    <row r="1730" customFormat="1" ht="12.75"/>
    <row r="1731" customFormat="1" ht="12.75"/>
    <row r="1732" customFormat="1" ht="12.75"/>
    <row r="1733" customFormat="1" ht="12.75"/>
    <row r="1734" customFormat="1" ht="12.75"/>
    <row r="1735" customFormat="1" ht="12.75"/>
    <row r="1736" customFormat="1" ht="12.75"/>
    <row r="1737" customFormat="1" ht="12.75"/>
    <row r="1738" customFormat="1" ht="12.75"/>
    <row r="1739" customFormat="1" ht="12.75"/>
    <row r="1740" customFormat="1" ht="12.75"/>
    <row r="1741" customFormat="1" ht="12.75"/>
    <row r="1742" customFormat="1" ht="12.75"/>
    <row r="1743" customFormat="1" ht="12.75"/>
    <row r="1744" customFormat="1" ht="12.75"/>
    <row r="1745" customFormat="1" ht="12.75"/>
    <row r="1746" customFormat="1" ht="12.75"/>
    <row r="1747" customFormat="1" ht="12.75"/>
    <row r="1748" customFormat="1" ht="12.75"/>
    <row r="1749" customFormat="1" ht="12.75"/>
    <row r="1750" customFormat="1" ht="12.75"/>
    <row r="1751" customFormat="1" ht="12.75"/>
    <row r="1752" customFormat="1" ht="12.75"/>
    <row r="1753" customFormat="1" ht="12.75"/>
    <row r="1754" customFormat="1" ht="12.75"/>
    <row r="1755" customFormat="1" ht="12.75"/>
    <row r="1756" customFormat="1" ht="12.75"/>
    <row r="1757" customFormat="1" ht="12.75"/>
    <row r="1758" customFormat="1" ht="12.75"/>
    <row r="1759" customFormat="1" ht="12.75"/>
    <row r="1760" customFormat="1" ht="12.75"/>
    <row r="1761" customFormat="1" ht="12.75"/>
    <row r="1762" customFormat="1" ht="12.75"/>
    <row r="1763" customFormat="1" ht="12.75"/>
    <row r="1764" customFormat="1" ht="12.75"/>
    <row r="1765" customFormat="1" ht="12.75"/>
    <row r="1766" customFormat="1" ht="12.75"/>
    <row r="1767" customFormat="1" ht="12.75"/>
    <row r="1768" customFormat="1" ht="12.75"/>
    <row r="1769" customFormat="1" ht="12.75"/>
    <row r="1770" customFormat="1" ht="12.75"/>
    <row r="1771" customFormat="1" ht="12.75"/>
    <row r="1772" customFormat="1" ht="12.75"/>
    <row r="1773" customFormat="1" ht="12.75"/>
    <row r="1774" customFormat="1" ht="12.75"/>
    <row r="1775" customFormat="1" ht="12.75"/>
    <row r="1776" customFormat="1" ht="12.75"/>
    <row r="1777" customFormat="1" ht="12.75"/>
    <row r="1778" customFormat="1" ht="12.75"/>
    <row r="1779" customFormat="1" ht="12.75"/>
    <row r="1780" customFormat="1" ht="12.75"/>
    <row r="1781" customFormat="1" ht="12.75"/>
    <row r="1782" customFormat="1" ht="12.75"/>
    <row r="1783" customFormat="1" ht="12.75"/>
    <row r="1784" customFormat="1" ht="12.75"/>
    <row r="1785" customFormat="1" ht="12.75"/>
    <row r="1786" customFormat="1" ht="12.75"/>
    <row r="1787" customFormat="1" ht="12.75"/>
    <row r="1788" customFormat="1" ht="12.75"/>
    <row r="1789" customFormat="1" ht="12.75"/>
    <row r="1790" customFormat="1" ht="12.75"/>
    <row r="1791" customFormat="1" ht="12.75"/>
    <row r="1792" customFormat="1" ht="12.75"/>
    <row r="1793" customFormat="1" ht="12.75"/>
    <row r="1794" customFormat="1" ht="12.75"/>
    <row r="1795" customFormat="1" ht="12.75"/>
    <row r="1796" customFormat="1" ht="12.75"/>
    <row r="1797" customFormat="1" ht="12.75"/>
    <row r="1798" customFormat="1" ht="12.75"/>
    <row r="1799" customFormat="1" ht="12.75"/>
    <row r="1800" customFormat="1" ht="12.75"/>
    <row r="1801" customFormat="1" ht="12.75"/>
    <row r="1802" customFormat="1" ht="12.75"/>
    <row r="1803" customFormat="1" ht="12.75"/>
    <row r="1804" customFormat="1" ht="12.75"/>
    <row r="1805" customFormat="1" ht="12.75"/>
    <row r="1806" customFormat="1" ht="12.75"/>
    <row r="1807" customFormat="1" ht="12.75"/>
    <row r="1808" customFormat="1" ht="12.75"/>
    <row r="1809" customFormat="1" ht="12.75"/>
    <row r="1810" customFormat="1" ht="12.75"/>
    <row r="1811" customFormat="1" ht="12.75"/>
    <row r="1812" customFormat="1" ht="12.75"/>
    <row r="1813" customFormat="1" ht="12.75"/>
    <row r="1814" customFormat="1" ht="12.75"/>
    <row r="1815" customFormat="1" ht="12.75"/>
    <row r="1816" customFormat="1" ht="12.75"/>
    <row r="1817" customFormat="1" ht="12.75"/>
    <row r="1818" customFormat="1" ht="12.75"/>
    <row r="1819" customFormat="1" ht="12.75"/>
    <row r="1820" customFormat="1" ht="12.75"/>
    <row r="1821" customFormat="1" ht="12.75"/>
    <row r="1822" customFormat="1" ht="12.75"/>
    <row r="1823" customFormat="1" ht="12.75"/>
    <row r="1824" customFormat="1" ht="12.75"/>
    <row r="1825" customFormat="1" ht="12.75"/>
    <row r="1826" customFormat="1" ht="12.75"/>
    <row r="1827" customFormat="1" ht="12.75"/>
    <row r="1828" customFormat="1" ht="12.75"/>
    <row r="1829" customFormat="1" ht="12.75"/>
    <row r="1830" customFormat="1" ht="12.75"/>
    <row r="1831" customFormat="1" ht="12.75"/>
    <row r="1832" customFormat="1" ht="12.75"/>
    <row r="1833" customFormat="1" ht="12.75"/>
    <row r="1834" customFormat="1" ht="12.75"/>
    <row r="1835" customFormat="1" ht="12.75"/>
    <row r="1836" customFormat="1" ht="12.75"/>
    <row r="1837" customFormat="1" ht="12.75"/>
    <row r="1838" customFormat="1" ht="12.75"/>
    <row r="1839" customFormat="1" ht="12.75"/>
    <row r="1840" customFormat="1" ht="12.75"/>
    <row r="1841" customFormat="1" ht="12.75"/>
    <row r="1842" customFormat="1" ht="12.75"/>
    <row r="1843" customFormat="1" ht="12.75"/>
    <row r="1844" customFormat="1" ht="12.75"/>
    <row r="1845" customFormat="1" ht="12.75"/>
    <row r="1846" customFormat="1" ht="12.75"/>
    <row r="1847" customFormat="1" ht="12.75"/>
    <row r="1848" customFormat="1" ht="12.75"/>
    <row r="1849" customFormat="1" ht="12.75"/>
    <row r="1850" customFormat="1" ht="12.75"/>
    <row r="1851" customFormat="1" ht="12.75"/>
    <row r="1852" customFormat="1" ht="12.75"/>
    <row r="1853" customFormat="1" ht="12.75"/>
    <row r="1854" customFormat="1" ht="12.75"/>
    <row r="1855" customFormat="1" ht="12.75"/>
    <row r="1856" customFormat="1" ht="12.75"/>
    <row r="1857" customFormat="1" ht="12.75"/>
    <row r="1858" customFormat="1" ht="12.75"/>
    <row r="1859" customFormat="1" ht="12.75"/>
    <row r="1860" customFormat="1" ht="12.75"/>
    <row r="1861" customFormat="1" ht="12.75"/>
    <row r="1862" customFormat="1" ht="12.75"/>
    <row r="1863" customFormat="1" ht="12.75"/>
    <row r="1864" customFormat="1" ht="12.75"/>
    <row r="1865" customFormat="1" ht="12.75"/>
    <row r="1866" customFormat="1" ht="12.75"/>
    <row r="1867" customFormat="1" ht="12.75"/>
    <row r="1868" customFormat="1" ht="12.75"/>
    <row r="1869" customFormat="1" ht="12.75"/>
    <row r="1870" customFormat="1" ht="12.75"/>
    <row r="1871" customFormat="1" ht="12.75"/>
    <row r="1872" customFormat="1" ht="12.75"/>
    <row r="1873" customFormat="1" ht="12.75"/>
    <row r="1874" customFormat="1" ht="12.75"/>
    <row r="1875" customFormat="1" ht="12.75"/>
    <row r="1876" customFormat="1" ht="12.75"/>
    <row r="1877" customFormat="1" ht="12.75"/>
    <row r="1878" customFormat="1" ht="12.75"/>
    <row r="1879" customFormat="1" ht="12.75"/>
    <row r="1880" customFormat="1" ht="12.75"/>
    <row r="1881" customFormat="1" ht="12.75"/>
    <row r="1882" customFormat="1" ht="12.75"/>
    <row r="1883" customFormat="1" ht="12.75"/>
    <row r="1884" customFormat="1" ht="12.75"/>
    <row r="1885" customFormat="1" ht="12.75"/>
    <row r="1886" customFormat="1" ht="12.75"/>
    <row r="1887" customFormat="1" ht="12.75"/>
    <row r="1888" customFormat="1" ht="12.75"/>
    <row r="1889" customFormat="1" ht="12.75"/>
    <row r="1890" customFormat="1" ht="12.75"/>
    <row r="1891" customFormat="1" ht="12.75"/>
    <row r="1892" customFormat="1" ht="12.75"/>
    <row r="1893" customFormat="1" ht="12.75"/>
    <row r="1894" customFormat="1" ht="12.75"/>
    <row r="1895" customFormat="1" ht="12.75"/>
    <row r="1896" customFormat="1" ht="12.75"/>
    <row r="1897" customFormat="1" ht="12.75"/>
    <row r="1898" customFormat="1" ht="12.75"/>
    <row r="1899" customFormat="1" ht="12.75"/>
    <row r="1900" customFormat="1" ht="12.75"/>
    <row r="1901" customFormat="1" ht="12.75"/>
    <row r="1902" customFormat="1" ht="12.75"/>
    <row r="1903" customFormat="1" ht="12.75"/>
    <row r="1904" customFormat="1" ht="12.75"/>
    <row r="1905" customFormat="1" ht="12.75"/>
    <row r="1906" customFormat="1" ht="12.75"/>
    <row r="1907" customFormat="1" ht="12.75"/>
    <row r="1908" customFormat="1" ht="12.75"/>
    <row r="1909" customFormat="1" ht="12.75"/>
    <row r="1910" customFormat="1" ht="12.75"/>
    <row r="1911" customFormat="1" ht="12.75"/>
    <row r="1912" customFormat="1" ht="12.75"/>
    <row r="1913" customFormat="1" ht="12.75"/>
    <row r="1914" customFormat="1" ht="12.75"/>
    <row r="1915" customFormat="1" ht="12.75"/>
    <row r="1916" customFormat="1" ht="12.75"/>
    <row r="1917" customFormat="1" ht="12.75"/>
    <row r="1918" customFormat="1" ht="12.75"/>
    <row r="1919" customFormat="1" ht="12.75"/>
    <row r="1920" customFormat="1" ht="12.75"/>
    <row r="1921" customFormat="1" ht="12.75"/>
    <row r="1922" customFormat="1" ht="12.75"/>
    <row r="1923" customFormat="1" ht="12.75"/>
    <row r="1924" customFormat="1" ht="12.75"/>
    <row r="1925" customFormat="1" ht="12.75"/>
    <row r="1926" customFormat="1" ht="12.75"/>
    <row r="1927" customFormat="1" ht="12.75"/>
    <row r="1928" customFormat="1" ht="12.75"/>
    <row r="1929" customFormat="1" ht="12.75"/>
    <row r="1930" customFormat="1" ht="12.75"/>
    <row r="1931" customFormat="1" ht="12.75"/>
    <row r="1932" customFormat="1" ht="12.75"/>
    <row r="1933" customFormat="1" ht="12.75"/>
    <row r="1934" customFormat="1" ht="12.75"/>
    <row r="1935" customFormat="1" ht="12.75"/>
    <row r="1936" customFormat="1" ht="12.75"/>
    <row r="1937" customFormat="1" ht="12.75"/>
    <row r="1938" customFormat="1" ht="12.75"/>
    <row r="1939" customFormat="1" ht="12.75"/>
    <row r="1940" customFormat="1" ht="12.75"/>
    <row r="1941" customFormat="1" ht="12.75"/>
    <row r="1942" customFormat="1" ht="12.75"/>
    <row r="1943" customFormat="1" ht="12.75"/>
    <row r="1944" customFormat="1" ht="12.75"/>
    <row r="1945" customFormat="1" ht="12.75"/>
    <row r="1946" customFormat="1" ht="12.75"/>
    <row r="1947" customFormat="1" ht="12.75"/>
    <row r="1948" customFormat="1" ht="12.75"/>
    <row r="1949" customFormat="1" ht="12.75"/>
    <row r="1950" customFormat="1" ht="12.75"/>
    <row r="1951" customFormat="1" ht="12.75"/>
    <row r="1952" customFormat="1" ht="12.75"/>
    <row r="1953" customFormat="1" ht="12.75"/>
    <row r="1954" customFormat="1" ht="12.75"/>
    <row r="1955" customFormat="1" ht="12.75"/>
    <row r="1956" customFormat="1" ht="12.75"/>
    <row r="1957" customFormat="1" ht="12.75"/>
    <row r="1958" customFormat="1" ht="12.75"/>
    <row r="1959" customFormat="1" ht="12.75"/>
    <row r="1960" customFormat="1" ht="12.75"/>
    <row r="1961" customFormat="1" ht="12.75"/>
    <row r="1962" customFormat="1" ht="12.75"/>
    <row r="1963" customFormat="1" ht="12.75"/>
    <row r="1964" customFormat="1" ht="12.75"/>
    <row r="1965" customFormat="1" ht="12.75"/>
    <row r="1966" customFormat="1" ht="12.75"/>
    <row r="1967" customFormat="1" ht="12.75"/>
    <row r="1968" customFormat="1" ht="12.75"/>
    <row r="1969" customFormat="1" ht="12.75"/>
    <row r="1970" customFormat="1" ht="12.75"/>
    <row r="1971" customFormat="1" ht="12.75"/>
    <row r="1972" customFormat="1" ht="12.75"/>
    <row r="1973" customFormat="1" ht="12.75"/>
    <row r="1974" customFormat="1" ht="12.75"/>
    <row r="1975" customFormat="1" ht="12.75"/>
    <row r="1976" customFormat="1" ht="12.75"/>
    <row r="1977" customFormat="1" ht="12.75"/>
    <row r="1978" customFormat="1" ht="12.75"/>
    <row r="1979" customFormat="1" ht="12.75"/>
    <row r="1980" customFormat="1" ht="12.75"/>
    <row r="1981" customFormat="1" ht="12.75"/>
    <row r="1982" customFormat="1" ht="12.75"/>
    <row r="1983" customFormat="1" ht="12.75"/>
    <row r="1984" customFormat="1" ht="12.75"/>
    <row r="1985" customFormat="1" ht="12.75"/>
    <row r="1986" customFormat="1" ht="12.75"/>
    <row r="1987" customFormat="1" ht="12.75"/>
    <row r="1988" customFormat="1" ht="12.75"/>
    <row r="1989" customFormat="1" ht="12.75"/>
    <row r="1990" customFormat="1" ht="12.75"/>
    <row r="1991" customFormat="1" ht="12.75"/>
    <row r="1992" customFormat="1" ht="12.75"/>
    <row r="1993" customFormat="1" ht="12.75"/>
    <row r="1994" customFormat="1" ht="12.75"/>
    <row r="1995" customFormat="1" ht="12.75"/>
    <row r="1996" customFormat="1" ht="12.75"/>
    <row r="1997" customFormat="1" ht="12.75"/>
    <row r="1998" customFormat="1" ht="12.75"/>
    <row r="1999" customFormat="1" ht="12.75"/>
    <row r="2000" customFormat="1" ht="12.75"/>
    <row r="2001" customFormat="1" ht="12.75"/>
    <row r="2002" customFormat="1" ht="12.75"/>
    <row r="2003" customFormat="1" ht="12.75"/>
    <row r="2004" customFormat="1" ht="12.75"/>
    <row r="2005" customFormat="1" ht="12.75"/>
    <row r="2006" customFormat="1" ht="12.75"/>
    <row r="2007" customFormat="1" ht="12.75"/>
    <row r="2008" customFormat="1" ht="12.75"/>
    <row r="2009" customFormat="1" ht="12.75"/>
    <row r="2010" customFormat="1" ht="12.75"/>
    <row r="2011" customFormat="1" ht="12.75"/>
    <row r="2012" customFormat="1" ht="12.75"/>
    <row r="2013" customFormat="1" ht="12.75"/>
    <row r="2014" customFormat="1" ht="12.75"/>
    <row r="2015" customFormat="1" ht="12.75"/>
    <row r="2016" customFormat="1" ht="12.75"/>
    <row r="2017" customFormat="1" ht="12.75"/>
    <row r="2018" customFormat="1" ht="12.75"/>
    <row r="2019" customFormat="1" ht="12.75"/>
    <row r="2020" customFormat="1" ht="12.75"/>
    <row r="2021" customFormat="1" ht="12.75"/>
    <row r="2022" customFormat="1" ht="12.75"/>
    <row r="2023" customFormat="1" ht="12.75"/>
    <row r="2024" customFormat="1" ht="12.75"/>
    <row r="2025" customFormat="1" ht="12.75"/>
    <row r="2026" customFormat="1" ht="12.75"/>
    <row r="2027" customFormat="1" ht="12.75"/>
    <row r="2028" customFormat="1" ht="12.75"/>
    <row r="2029" customFormat="1" ht="12.75"/>
    <row r="2030" customFormat="1" ht="12.75"/>
    <row r="2031" customFormat="1" ht="12.75"/>
    <row r="2032" customFormat="1" ht="12.75"/>
    <row r="2033" customFormat="1" ht="12.75"/>
    <row r="2034" customFormat="1" ht="12.75"/>
    <row r="2035" customFormat="1" ht="12.75"/>
    <row r="2036" customFormat="1" ht="12.75"/>
    <row r="2037" customFormat="1" ht="12.75"/>
    <row r="2038" customFormat="1" ht="12.75"/>
    <row r="2039" customFormat="1" ht="12.75"/>
    <row r="2040" customFormat="1" ht="12.75"/>
    <row r="2041" customFormat="1" ht="12.75"/>
    <row r="2042" customFormat="1" ht="12.75"/>
    <row r="2043" customFormat="1" ht="12.75"/>
    <row r="2044" customFormat="1" ht="12.75"/>
    <row r="2045" customFormat="1" ht="12.75"/>
    <row r="2046" customFormat="1" ht="12.75"/>
    <row r="2047" customFormat="1" ht="12.75"/>
    <row r="2048" customFormat="1" ht="12.75"/>
    <row r="2049" customFormat="1" ht="12.75"/>
    <row r="2050" customFormat="1" ht="12.75"/>
    <row r="2051" customFormat="1" ht="12.75"/>
    <row r="2052" customFormat="1" ht="12.75"/>
    <row r="2053" customFormat="1" ht="12.75"/>
    <row r="2054" customFormat="1" ht="12.75"/>
    <row r="2055" customFormat="1" ht="12.75"/>
    <row r="2056" customFormat="1" ht="12.75"/>
    <row r="2057" customFormat="1" ht="12.75"/>
    <row r="2058" customFormat="1" ht="12.75"/>
    <row r="2059" customFormat="1" ht="12.75"/>
    <row r="2060" customFormat="1" ht="12.75"/>
    <row r="2061" customFormat="1" ht="12.75"/>
    <row r="2062" customFormat="1" ht="12.75"/>
    <row r="2063" customFormat="1" ht="12.75"/>
    <row r="2064" customFormat="1" ht="12.75"/>
    <row r="2065" customFormat="1" ht="12.75"/>
    <row r="2066" customFormat="1" ht="12.75"/>
    <row r="2067" customFormat="1" ht="12.75"/>
    <row r="2068" customFormat="1" ht="12.75"/>
    <row r="2069" customFormat="1" ht="12.75"/>
    <row r="2070" customFormat="1" ht="12.75"/>
    <row r="2071" customFormat="1" ht="12.75"/>
    <row r="2072" customFormat="1" ht="12.75"/>
    <row r="2073" customFormat="1" ht="12.75"/>
    <row r="2074" customFormat="1" ht="12.75"/>
    <row r="2075" customFormat="1" ht="12.75"/>
    <row r="2076" customFormat="1" ht="12.75"/>
    <row r="2077" customFormat="1" ht="12.75"/>
    <row r="2078" customFormat="1" ht="12.75"/>
    <row r="2079" customFormat="1" ht="12.75"/>
    <row r="2080" customFormat="1" ht="12.75"/>
    <row r="2081" customFormat="1" ht="12.75"/>
    <row r="2082" customFormat="1" ht="12.75"/>
    <row r="2083" customFormat="1" ht="12.75"/>
    <row r="2084" customFormat="1" ht="12.75"/>
    <row r="2085" customFormat="1" ht="12.75"/>
    <row r="2086" customFormat="1" ht="12.75"/>
    <row r="2087" customFormat="1" ht="12.75"/>
    <row r="2088" customFormat="1" ht="12.75"/>
    <row r="2089" customFormat="1" ht="12.75"/>
    <row r="2090" customFormat="1" ht="12.75"/>
    <row r="2091" customFormat="1" ht="12.75"/>
    <row r="2092" customFormat="1" ht="12.75"/>
    <row r="2093" customFormat="1" ht="12.75"/>
    <row r="2094" customFormat="1" ht="12.75"/>
    <row r="2095" customFormat="1" ht="12.75"/>
    <row r="2096" customFormat="1" ht="12.75"/>
    <row r="2097" customFormat="1" ht="12.75"/>
    <row r="2098" customFormat="1" ht="12.75"/>
    <row r="2099" customFormat="1" ht="12.75"/>
    <row r="2100" customFormat="1" ht="12.75"/>
    <row r="2101" customFormat="1" ht="12.75"/>
    <row r="2102" customFormat="1" ht="12.75"/>
    <row r="2103" customFormat="1" ht="12.75"/>
    <row r="2104" customFormat="1" ht="12.75"/>
    <row r="2105" customFormat="1" ht="12.75"/>
    <row r="2106" customFormat="1" ht="12.75"/>
    <row r="2107" customFormat="1" ht="12.75"/>
    <row r="2108" customFormat="1" ht="12.75"/>
    <row r="2109" customFormat="1" ht="12.75"/>
    <row r="2110" customFormat="1" ht="12.75"/>
    <row r="2111" customFormat="1" ht="12.75"/>
    <row r="2112" customFormat="1" ht="12.75"/>
    <row r="2113" customFormat="1" ht="12.75"/>
    <row r="2114" customFormat="1" ht="12.75"/>
    <row r="2115" customFormat="1" ht="12.75"/>
    <row r="2116" customFormat="1" ht="12.75"/>
    <row r="2117" customFormat="1" ht="12.75"/>
    <row r="2118" customFormat="1" ht="12.75"/>
    <row r="2119" customFormat="1" ht="12.75"/>
    <row r="2120" customFormat="1" ht="12.75"/>
    <row r="2121" customFormat="1" ht="12.75"/>
    <row r="2122" customFormat="1" ht="12.75"/>
    <row r="2123" customFormat="1" ht="12.75"/>
    <row r="2124" customFormat="1" ht="12.75"/>
    <row r="2125" customFormat="1" ht="12.75"/>
    <row r="2126" customFormat="1" ht="12.75"/>
    <row r="2127" customFormat="1" ht="12.75"/>
    <row r="2128" customFormat="1" ht="12.75"/>
    <row r="2129" customFormat="1" ht="12.75"/>
    <row r="2130" customFormat="1" ht="12.75"/>
    <row r="2131" customFormat="1" ht="12.75"/>
    <row r="2132" customFormat="1" ht="12.75"/>
    <row r="2133" customFormat="1" ht="12.75"/>
    <row r="2134" customFormat="1" ht="12.75"/>
    <row r="2135" customFormat="1" ht="12.75"/>
    <row r="2136" customFormat="1" ht="12.75"/>
    <row r="2137" customFormat="1" ht="12.75"/>
    <row r="2138" customFormat="1" ht="12.75"/>
    <row r="2139" customFormat="1" ht="12.75"/>
    <row r="2140" customFormat="1" ht="12.75"/>
    <row r="2141" customFormat="1" ht="12.75"/>
    <row r="2142" customFormat="1" ht="12.75"/>
    <row r="2143" customFormat="1" ht="12.75"/>
    <row r="2144" customFormat="1" ht="12.75"/>
    <row r="2145" customFormat="1" ht="12.75"/>
    <row r="2146" customFormat="1" ht="12.75"/>
    <row r="2147" customFormat="1" ht="12.75"/>
    <row r="2148" customFormat="1" ht="12.75"/>
    <row r="2149" customFormat="1" ht="12.75"/>
    <row r="2150" customFormat="1" ht="12.75"/>
    <row r="2151" customFormat="1" ht="12.75"/>
    <row r="2152" customFormat="1" ht="12.75"/>
    <row r="2153" customFormat="1" ht="12.75"/>
    <row r="2154" customFormat="1" ht="12.75"/>
    <row r="2155" customFormat="1" ht="12.75"/>
    <row r="2156" customFormat="1" ht="12.75"/>
    <row r="2157" customFormat="1" ht="12.75"/>
    <row r="2158" customFormat="1" ht="12.75"/>
    <row r="2159" customFormat="1" ht="12.75"/>
    <row r="2160" customFormat="1" ht="12.75"/>
    <row r="2161" customFormat="1" ht="12.75"/>
    <row r="2162" customFormat="1" ht="12.75"/>
    <row r="2163" customFormat="1" ht="12.75"/>
    <row r="2164" customFormat="1" ht="12.75"/>
    <row r="2165" customFormat="1" ht="12.75"/>
    <row r="2166" customFormat="1" ht="12.75"/>
    <row r="2167" customFormat="1" ht="12.75"/>
    <row r="2168" customFormat="1" ht="12.75"/>
    <row r="2169" customFormat="1" ht="12.75"/>
    <row r="2170" customFormat="1" ht="12.75"/>
    <row r="2171" customFormat="1" ht="12.75"/>
    <row r="2172" customFormat="1" ht="12.75"/>
    <row r="2173" customFormat="1" ht="12.75"/>
    <row r="2174" customFormat="1" ht="12.75"/>
    <row r="2175" customFormat="1" ht="12.75"/>
    <row r="2176" customFormat="1" ht="12.75"/>
    <row r="2177" customFormat="1" ht="12.75"/>
    <row r="2178" customFormat="1" ht="12.75"/>
    <row r="2179" customFormat="1" ht="12.75"/>
    <row r="2180" customFormat="1" ht="12.75"/>
    <row r="2181" customFormat="1" ht="12.75"/>
    <row r="2182" customFormat="1" ht="12.75"/>
    <row r="2183" customFormat="1" ht="12.75"/>
    <row r="2184" customFormat="1" ht="12.75"/>
    <row r="2185" customFormat="1" ht="12.75"/>
    <row r="2186" customFormat="1" ht="12.75"/>
    <row r="2187" customFormat="1" ht="12.75"/>
    <row r="2188" customFormat="1" ht="12.75"/>
    <row r="2189" customFormat="1" ht="12.75"/>
    <row r="2190" customFormat="1" ht="12.75"/>
    <row r="2191" customFormat="1" ht="12.75"/>
    <row r="2192" customFormat="1" ht="12.75"/>
    <row r="2193" customFormat="1" ht="12.75"/>
    <row r="2194" customFormat="1" ht="12.75"/>
    <row r="2195" customFormat="1" ht="12.75"/>
    <row r="2196" customFormat="1" ht="12.75"/>
    <row r="2197" customFormat="1" ht="12.75"/>
    <row r="2198" customFormat="1" ht="12.75"/>
    <row r="2199" customFormat="1" ht="12.75"/>
    <row r="2200" customFormat="1" ht="12.75"/>
    <row r="2201" customFormat="1" ht="12.75"/>
    <row r="2202" customFormat="1" ht="12.75"/>
    <row r="2203" customFormat="1" ht="12.75"/>
    <row r="2204" customFormat="1" ht="12.75"/>
    <row r="2205" customFormat="1" ht="12.75"/>
    <row r="2206" customFormat="1" ht="12.75"/>
    <row r="2207" customFormat="1" ht="12.75"/>
    <row r="2208" customFormat="1" ht="12.75"/>
    <row r="2209" customFormat="1" ht="12.75"/>
    <row r="2210" customFormat="1" ht="12.75"/>
    <row r="2211" customFormat="1" ht="12.75"/>
    <row r="2212" customFormat="1" ht="12.75"/>
    <row r="2213" customFormat="1" ht="12.75"/>
    <row r="2214" customFormat="1" ht="12.75"/>
    <row r="2215" customFormat="1" ht="12.75"/>
    <row r="2216" customFormat="1" ht="12.75"/>
    <row r="2217" customFormat="1" ht="12.75"/>
    <row r="2218" customFormat="1" ht="12.75"/>
    <row r="2219" customFormat="1" ht="12.75"/>
    <row r="2220" customFormat="1" ht="12.75"/>
    <row r="2221" customFormat="1" ht="12.75"/>
    <row r="2222" customFormat="1" ht="12.75"/>
    <row r="2223" customFormat="1" ht="12.75"/>
    <row r="2224" customFormat="1" ht="12.75"/>
    <row r="2225" customFormat="1" ht="12.75"/>
    <row r="2226" customFormat="1" ht="12.75"/>
    <row r="2227" customFormat="1" ht="12.75"/>
    <row r="2228" customFormat="1" ht="12.75"/>
    <row r="2229" customFormat="1" ht="12.75"/>
    <row r="2230" customFormat="1" ht="12.75"/>
    <row r="2231" customFormat="1" ht="12.75"/>
    <row r="2232" customFormat="1" ht="12.75"/>
    <row r="2233" customFormat="1" ht="12.75"/>
    <row r="2234" customFormat="1" ht="12.75"/>
    <row r="2235" customFormat="1" ht="12.75"/>
    <row r="2236" customFormat="1" ht="12.75"/>
    <row r="2237" customFormat="1" ht="12.75"/>
    <row r="2238" customFormat="1" ht="12.75"/>
    <row r="2239" customFormat="1" ht="12.75"/>
    <row r="2240" customFormat="1" ht="12.75"/>
    <row r="2241" customFormat="1" ht="12.75"/>
    <row r="2242" customFormat="1" ht="12.75"/>
    <row r="2243" customFormat="1" ht="12.75"/>
    <row r="2244" customFormat="1" ht="12.75"/>
    <row r="2245" customFormat="1" ht="12.75"/>
    <row r="2246" customFormat="1" ht="12.75"/>
    <row r="2247" customFormat="1" ht="12.75"/>
    <row r="2248" customFormat="1" ht="12.75"/>
    <row r="2249" customFormat="1" ht="12.75"/>
    <row r="2250" customFormat="1" ht="12.75"/>
    <row r="2251" customFormat="1" ht="12.75"/>
    <row r="2252" customFormat="1" ht="12.75"/>
    <row r="2253" customFormat="1" ht="12.75"/>
    <row r="2254" customFormat="1" ht="12.75"/>
    <row r="2255" customFormat="1" ht="12.75"/>
    <row r="2256" customFormat="1" ht="12.75"/>
    <row r="2257" customFormat="1" ht="12.75"/>
    <row r="2258" customFormat="1" ht="12.75"/>
    <row r="2259" customFormat="1" ht="12.75"/>
    <row r="2260" customFormat="1" ht="12.75"/>
    <row r="2261" customFormat="1" ht="12.75"/>
    <row r="2262" customFormat="1" ht="12.75"/>
    <row r="2263" customFormat="1" ht="12.75"/>
    <row r="2264" customFormat="1" ht="12.75"/>
    <row r="2265" customFormat="1" ht="12.75"/>
    <row r="2266" customFormat="1" ht="12.75"/>
    <row r="2267" customFormat="1" ht="12.75"/>
    <row r="2268" customFormat="1" ht="12.75"/>
    <row r="2269" customFormat="1" ht="12.75"/>
    <row r="2270" customFormat="1" ht="12.75"/>
    <row r="2271" customFormat="1" ht="12.75"/>
    <row r="2272" customFormat="1" ht="12.75"/>
    <row r="2273" customFormat="1" ht="12.75"/>
    <row r="2274" customFormat="1" ht="12.75"/>
    <row r="2275" customFormat="1" ht="12.75"/>
    <row r="2276" customFormat="1" ht="12.75"/>
    <row r="2277" customFormat="1" ht="12.75"/>
    <row r="2278" customFormat="1" ht="12.75"/>
    <row r="2279" customFormat="1" ht="12.75"/>
    <row r="2280" customFormat="1" ht="12.75"/>
    <row r="2281" customFormat="1" ht="12.75"/>
    <row r="2282" customFormat="1" ht="12.75"/>
    <row r="2283" customFormat="1" ht="12.75"/>
    <row r="2284" customFormat="1" ht="12.75"/>
    <row r="2285" customFormat="1" ht="12.75"/>
    <row r="2286" customFormat="1" ht="12.75"/>
    <row r="2287" customFormat="1" ht="12.75"/>
    <row r="2288" customFormat="1" ht="12.75"/>
    <row r="2289" customFormat="1" ht="12.75"/>
    <row r="2290" customFormat="1" ht="12.75"/>
    <row r="2291" customFormat="1" ht="12.75"/>
    <row r="2292" customFormat="1" ht="12.75"/>
    <row r="2293" customFormat="1" ht="12.75"/>
    <row r="2294" customFormat="1" ht="12.75"/>
    <row r="2295" customFormat="1" ht="12.75"/>
    <row r="2296" customFormat="1" ht="12.75"/>
    <row r="2297" customFormat="1" ht="12.75"/>
    <row r="2298" customFormat="1" ht="12.75"/>
    <row r="2299" customFormat="1" ht="12.75"/>
    <row r="2300" customFormat="1" ht="12.75"/>
    <row r="2301" customFormat="1" ht="12.75"/>
    <row r="2302" customFormat="1" ht="12.75"/>
    <row r="2303" customFormat="1" ht="12.75"/>
    <row r="2304" customFormat="1" ht="12.75"/>
    <row r="2305" customFormat="1" ht="12.75"/>
    <row r="2306" customFormat="1" ht="12.75"/>
    <row r="2307" customFormat="1" ht="12.75"/>
    <row r="2308" customFormat="1" ht="12.75"/>
    <row r="2309" customFormat="1" ht="12.75"/>
    <row r="2310" customFormat="1" ht="12.75"/>
    <row r="2311" customFormat="1" ht="12.75"/>
    <row r="2312" customFormat="1" ht="12.75"/>
    <row r="2313" customFormat="1" ht="12.75"/>
    <row r="2314" customFormat="1" ht="12.75"/>
    <row r="2315" customFormat="1" ht="12.75"/>
    <row r="2316" customFormat="1" ht="12.75"/>
    <row r="2317" customFormat="1" ht="12.75"/>
    <row r="2318" customFormat="1" ht="12.75"/>
    <row r="2319" customFormat="1" ht="12.75"/>
    <row r="2320" customFormat="1" ht="12.75"/>
    <row r="2321" customFormat="1" ht="12.75"/>
    <row r="2322" customFormat="1" ht="12.75"/>
    <row r="2323" customFormat="1" ht="12.75"/>
    <row r="2324" customFormat="1" ht="12.75"/>
    <row r="2325" customFormat="1" ht="12.75"/>
    <row r="2326" customFormat="1" ht="12.75"/>
    <row r="2327" customFormat="1" ht="12.75"/>
    <row r="2328" customFormat="1" ht="12.75"/>
    <row r="2329" customFormat="1" ht="12.75"/>
    <row r="2330" customFormat="1" ht="12.75"/>
    <row r="2331" customFormat="1" ht="12.75"/>
    <row r="2332" customFormat="1" ht="12.75"/>
    <row r="2333" customFormat="1" ht="12.75"/>
    <row r="2334" customFormat="1" ht="12.75"/>
    <row r="2335" customFormat="1" ht="12.75"/>
    <row r="2336" customFormat="1" ht="12.75"/>
    <row r="2337" customFormat="1" ht="12.75"/>
    <row r="2338" customFormat="1" ht="12.75"/>
    <row r="2339" customFormat="1" ht="12.75"/>
    <row r="2340" customFormat="1" ht="12.75"/>
    <row r="2341" customFormat="1" ht="12.75"/>
    <row r="2342" customFormat="1" ht="12.75"/>
    <row r="2343" customFormat="1" ht="12.75"/>
    <row r="2344" customFormat="1" ht="12.75"/>
    <row r="2345" customFormat="1" ht="12.75"/>
    <row r="2346" customFormat="1" ht="12.75"/>
    <row r="2347" customFormat="1" ht="12.75"/>
    <row r="2348" customFormat="1" ht="12.75"/>
    <row r="2349" customFormat="1" ht="12.75"/>
    <row r="2350" customFormat="1" ht="12.75"/>
    <row r="2351" customFormat="1" ht="12.75"/>
    <row r="2352" customFormat="1" ht="12.75"/>
    <row r="2353" customFormat="1" ht="12.75"/>
    <row r="2354" customFormat="1" ht="12.75"/>
    <row r="2355" customFormat="1" ht="12.75"/>
    <row r="2356" customFormat="1" ht="12.75"/>
    <row r="2357" customFormat="1" ht="12.75"/>
    <row r="2358" customFormat="1" ht="12.75"/>
    <row r="2359" customFormat="1" ht="12.75"/>
    <row r="2360" customFormat="1" ht="12.75"/>
    <row r="2361" customFormat="1" ht="12.75"/>
    <row r="2362" customFormat="1" ht="12.75"/>
    <row r="2363" customFormat="1" ht="12.75"/>
    <row r="2364" customFormat="1" ht="12.75"/>
    <row r="2365" customFormat="1" ht="12.75"/>
    <row r="2366" customFormat="1" ht="12.75"/>
    <row r="2367" customFormat="1" ht="12.75"/>
    <row r="2368" customFormat="1" ht="12.75"/>
    <row r="2369" customFormat="1" ht="12.75"/>
    <row r="2370" customFormat="1" ht="12.75"/>
    <row r="2371" customFormat="1" ht="12.75"/>
    <row r="2372" customFormat="1" ht="12.75"/>
    <row r="2373" customFormat="1" ht="12.75"/>
    <row r="2374" customFormat="1" ht="12.75"/>
    <row r="2375" customFormat="1" ht="12.75"/>
    <row r="2376" customFormat="1" ht="12.75"/>
    <row r="2377" customFormat="1" ht="12.75"/>
    <row r="2378" customFormat="1" ht="12.75"/>
    <row r="2379" customFormat="1" ht="12.75"/>
    <row r="2380" customFormat="1" ht="12.75"/>
    <row r="2381" customFormat="1" ht="12.75"/>
    <row r="2382" customFormat="1" ht="12.75"/>
    <row r="2383" customFormat="1" ht="12.75"/>
    <row r="2384" customFormat="1" ht="12.75"/>
    <row r="2385" customFormat="1" ht="12.75"/>
    <row r="2386" customFormat="1" ht="12.75"/>
    <row r="2387" customFormat="1" ht="12.75"/>
    <row r="2388" customFormat="1" ht="12.75"/>
    <row r="2389" customFormat="1" ht="12.75"/>
    <row r="2390" customFormat="1" ht="12.75"/>
    <row r="2391" customFormat="1" ht="12.75"/>
    <row r="2392" customFormat="1" ht="12.75"/>
    <row r="2393" customFormat="1" ht="12.75"/>
    <row r="2394" customFormat="1" ht="12.75"/>
    <row r="2395" customFormat="1" ht="12.75"/>
    <row r="2396" customFormat="1" ht="12.75"/>
    <row r="2397" customFormat="1" ht="12.75"/>
    <row r="2398" customFormat="1" ht="12.75"/>
    <row r="2399" customFormat="1" ht="12.75"/>
    <row r="2400" customFormat="1" ht="12.75"/>
    <row r="2401" customFormat="1" ht="12.75"/>
    <row r="2402" customFormat="1" ht="12.75"/>
    <row r="2403" customFormat="1" ht="12.75"/>
    <row r="2404" customFormat="1" ht="12.75"/>
    <row r="2405" customFormat="1" ht="12.75"/>
    <row r="2406" customFormat="1" ht="12.75"/>
    <row r="2407" customFormat="1" ht="12.75"/>
    <row r="2408" customFormat="1" ht="12.75"/>
    <row r="2409" customFormat="1" ht="12.75"/>
    <row r="2410" customFormat="1" ht="12.75"/>
    <row r="2411" customFormat="1" ht="12.75"/>
    <row r="2412" customFormat="1" ht="12.75"/>
    <row r="2413" customFormat="1" ht="12.75"/>
    <row r="2414" customFormat="1" ht="12.75"/>
    <row r="2415" customFormat="1" ht="12.75"/>
    <row r="2416" customFormat="1" ht="12.75"/>
    <row r="2417" customFormat="1" ht="12.75"/>
    <row r="2418" customFormat="1" ht="12.75"/>
    <row r="2419" customFormat="1" ht="12.75"/>
    <row r="2420" customFormat="1" ht="12.75"/>
    <row r="2421" customFormat="1" ht="12.75"/>
    <row r="2422" customFormat="1" ht="12.75"/>
    <row r="2423" customFormat="1" ht="12.75"/>
    <row r="2424" customFormat="1" ht="12.75"/>
    <row r="2425" customFormat="1" ht="12.75"/>
    <row r="2426" customFormat="1" ht="12.75"/>
    <row r="2427" customFormat="1" ht="12.75"/>
    <row r="2428" customFormat="1" ht="12.75"/>
    <row r="2429" customFormat="1" ht="12.75"/>
    <row r="2430" customFormat="1" ht="12.75"/>
    <row r="2431" customFormat="1" ht="12.75"/>
    <row r="2432" customFormat="1" ht="12.75"/>
    <row r="2433" customFormat="1" ht="12.75"/>
    <row r="2434" customFormat="1" ht="12.75"/>
    <row r="2435" customFormat="1" ht="12.75"/>
    <row r="2436" customFormat="1" ht="12.75"/>
    <row r="2437" customFormat="1" ht="12.75"/>
    <row r="2438" customFormat="1" ht="12.75"/>
    <row r="2439" customFormat="1" ht="12.75"/>
    <row r="2440" customFormat="1" ht="12.75"/>
    <row r="2441" customFormat="1" ht="12.75"/>
    <row r="2442" customFormat="1" ht="12.75"/>
    <row r="2443" customFormat="1" ht="12.75"/>
    <row r="2444" customFormat="1" ht="12.75"/>
    <row r="2445" customFormat="1" ht="12.75"/>
    <row r="2446" customFormat="1" ht="12.75"/>
    <row r="2447" customFormat="1" ht="12.75"/>
    <row r="2448" customFormat="1" ht="12.75"/>
    <row r="2449" customFormat="1" ht="12.75"/>
    <row r="2450" customFormat="1" ht="12.75"/>
    <row r="2451" customFormat="1" ht="12.75"/>
    <row r="2452" customFormat="1" ht="12.75"/>
    <row r="2453" customFormat="1" ht="12.75"/>
    <row r="2454" customFormat="1" ht="12.75"/>
    <row r="2455" customFormat="1" ht="12.75"/>
    <row r="2456" customFormat="1" ht="12.75"/>
    <row r="2457" customFormat="1" ht="12.75"/>
    <row r="2458" customFormat="1" ht="12.75"/>
    <row r="2459" customFormat="1" ht="12.75"/>
    <row r="2460" customFormat="1" ht="12.75"/>
    <row r="2461" customFormat="1" ht="12.75"/>
    <row r="2462" customFormat="1" ht="12.75"/>
    <row r="2463" customFormat="1" ht="12.75"/>
    <row r="2464" customFormat="1" ht="12.75"/>
    <row r="2465" customFormat="1" ht="12.75"/>
    <row r="2466" customFormat="1" ht="12.75"/>
    <row r="2467" customFormat="1" ht="12.75"/>
    <row r="2468" customFormat="1" ht="12.75"/>
    <row r="2469" customFormat="1" ht="12.75"/>
    <row r="2470" customFormat="1" ht="12.75"/>
    <row r="2471" customFormat="1" ht="12.75"/>
    <row r="2472" customFormat="1" ht="12.75"/>
    <row r="2473" customFormat="1" ht="12.75"/>
    <row r="2474" customFormat="1" ht="12.75"/>
    <row r="2475" customFormat="1" ht="12.75"/>
    <row r="2476" customFormat="1" ht="12.75"/>
    <row r="2477" customFormat="1" ht="12.75"/>
    <row r="2478" customFormat="1" ht="12.75"/>
    <row r="2479" customFormat="1" ht="12.75"/>
    <row r="2480" customFormat="1" ht="12.75"/>
    <row r="2481" customFormat="1" ht="12.75"/>
    <row r="2482" customFormat="1" ht="12.75"/>
    <row r="2483" customFormat="1" ht="12.75"/>
    <row r="2484" customFormat="1" ht="12.75"/>
    <row r="2485" customFormat="1" ht="12.75"/>
    <row r="2486" customFormat="1" ht="12.75"/>
    <row r="2487" customFormat="1" ht="12.75"/>
    <row r="2488" customFormat="1" ht="12.75"/>
    <row r="2489" customFormat="1" ht="12.75"/>
    <row r="2490" customFormat="1" ht="12.75"/>
    <row r="2491" customFormat="1" ht="12.75"/>
    <row r="2492" customFormat="1" ht="12.75"/>
    <row r="2493" customFormat="1" ht="12.75"/>
    <row r="2494" customFormat="1" ht="12.75"/>
    <row r="2495" customFormat="1" ht="12.75"/>
    <row r="2496" customFormat="1" ht="12.75"/>
    <row r="2497" customFormat="1" ht="12.75"/>
    <row r="2498" customFormat="1" ht="12.75"/>
    <row r="2499" customFormat="1" ht="12.75"/>
    <row r="2500" customFormat="1" ht="12.75"/>
    <row r="2501" customFormat="1" ht="12.75"/>
    <row r="2502" customFormat="1" ht="12.75"/>
    <row r="2503" customFormat="1" ht="12.75"/>
    <row r="2504" customFormat="1" ht="12.75"/>
    <row r="2505" customFormat="1" ht="12.75"/>
    <row r="2506" customFormat="1" ht="12.75"/>
    <row r="2507" customFormat="1" ht="12.75"/>
    <row r="2508" customFormat="1" ht="12.75"/>
    <row r="2509" customFormat="1" ht="12.75"/>
    <row r="2510" customFormat="1" ht="12.75"/>
    <row r="2511" customFormat="1" ht="12.75"/>
    <row r="2512" customFormat="1" ht="12.75"/>
    <row r="2513" customFormat="1" ht="12.75"/>
    <row r="2514" customFormat="1" ht="12.75"/>
    <row r="2515" customFormat="1" ht="12.75"/>
    <row r="2516" customFormat="1" ht="12.75"/>
    <row r="2517" customFormat="1" ht="12.75"/>
    <row r="2518" customFormat="1" ht="12.75"/>
    <row r="2519" customFormat="1" ht="12.75"/>
    <row r="2520" customFormat="1" ht="12.75"/>
    <row r="2521" customFormat="1" ht="12.75"/>
    <row r="2522" customFormat="1" ht="12.75"/>
    <row r="2523" customFormat="1" ht="12.75"/>
    <row r="2524" customFormat="1" ht="12.75"/>
    <row r="2525" customFormat="1" ht="12.75"/>
    <row r="2526" customFormat="1" ht="12.75"/>
    <row r="2527" customFormat="1" ht="12.75"/>
    <row r="2528" customFormat="1" ht="12.75"/>
    <row r="2529" customFormat="1" ht="12.75"/>
    <row r="2530" customFormat="1" ht="12.75"/>
    <row r="2531" customFormat="1" ht="12.75"/>
    <row r="2532" customFormat="1" ht="12.75"/>
    <row r="2533" customFormat="1" ht="12.75"/>
    <row r="2534" customFormat="1" ht="12.75"/>
    <row r="2535" customFormat="1" ht="12.75"/>
    <row r="2536" customFormat="1" ht="12.75"/>
    <row r="2537" customFormat="1" ht="12.75"/>
    <row r="2538" customFormat="1" ht="12.75"/>
    <row r="2539" customFormat="1" ht="12.75"/>
    <row r="2540" customFormat="1" ht="12.75"/>
    <row r="2541" customFormat="1" ht="12.75"/>
    <row r="2542" customFormat="1" ht="12.75"/>
    <row r="2543" customFormat="1" ht="12.75"/>
    <row r="2544" customFormat="1" ht="12.75"/>
    <row r="2545" customFormat="1" ht="12.75"/>
    <row r="2546" customFormat="1" ht="12.75"/>
    <row r="2547" customFormat="1" ht="12.75"/>
    <row r="2548" customFormat="1" ht="12.75"/>
    <row r="2549" customFormat="1" ht="12.75"/>
    <row r="2550" customFormat="1" ht="12.75"/>
    <row r="2551" customFormat="1" ht="12.75"/>
    <row r="2552" customFormat="1" ht="12.75"/>
    <row r="2553" customFormat="1" ht="12.75"/>
    <row r="2554" customFormat="1" ht="12.75"/>
    <row r="2555" customFormat="1" ht="12.75"/>
    <row r="2556" customFormat="1" ht="12.75"/>
    <row r="2557" customFormat="1" ht="12.75"/>
    <row r="2558" customFormat="1" ht="12.75"/>
    <row r="2559" customFormat="1" ht="12.75"/>
    <row r="2560" customFormat="1" ht="12.75"/>
    <row r="2561" customFormat="1" ht="12.75"/>
    <row r="2562" customFormat="1" ht="12.75"/>
    <row r="2563" customFormat="1" ht="12.75"/>
    <row r="2564" customFormat="1" ht="12.75"/>
    <row r="2565" customFormat="1" ht="12.75"/>
    <row r="2566" customFormat="1" ht="12.75"/>
    <row r="2567" customFormat="1" ht="12.75"/>
    <row r="2568" customFormat="1" ht="12.75"/>
    <row r="2569" customFormat="1" ht="12.75"/>
    <row r="2570" customFormat="1" ht="12.75"/>
    <row r="2571" customFormat="1" ht="12.75"/>
    <row r="2572" customFormat="1" ht="12.75"/>
    <row r="2573" customFormat="1" ht="12.75"/>
    <row r="2574" customFormat="1" ht="12.75"/>
    <row r="2575" customFormat="1" ht="12.75"/>
    <row r="2576" customFormat="1" ht="12.75"/>
    <row r="2577" customFormat="1" ht="12.75"/>
    <row r="2578" customFormat="1" ht="12.75"/>
    <row r="2579" customFormat="1" ht="12.75"/>
    <row r="2580" customFormat="1" ht="12.75"/>
    <row r="2581" customFormat="1" ht="12.75"/>
    <row r="2582" customFormat="1" ht="12.75"/>
    <row r="2583" customFormat="1" ht="12.75"/>
    <row r="2584" customFormat="1" ht="12.75"/>
    <row r="2585" customFormat="1" ht="12.75"/>
    <row r="2586" customFormat="1" ht="12.75"/>
    <row r="2587" customFormat="1" ht="12.75"/>
    <row r="2588" customFormat="1" ht="12.75"/>
    <row r="2589" customFormat="1" ht="12.75"/>
    <row r="2590" customFormat="1" ht="12.75"/>
    <row r="2591" customFormat="1" ht="12.75"/>
    <row r="2592" customFormat="1" ht="12.75"/>
    <row r="2593" customFormat="1" ht="12.75"/>
    <row r="2594" customFormat="1" ht="12.75"/>
    <row r="2595" customFormat="1" ht="12.75"/>
    <row r="2596" customFormat="1" ht="12.75"/>
    <row r="2597" customFormat="1" ht="12.75"/>
    <row r="2598" customFormat="1" ht="12.75"/>
    <row r="2599" customFormat="1" ht="12.75"/>
    <row r="2600" customFormat="1" ht="12.75"/>
    <row r="2601" customFormat="1" ht="12.75"/>
    <row r="2602" customFormat="1" ht="12.75"/>
    <row r="2603" customFormat="1" ht="12.75"/>
    <row r="2604" customFormat="1" ht="12.75"/>
    <row r="2605" customFormat="1" ht="12.75"/>
    <row r="2606" customFormat="1" ht="12.75"/>
    <row r="2607" customFormat="1" ht="12.75"/>
    <row r="2608" customFormat="1" ht="12.75"/>
    <row r="2609" customFormat="1" ht="12.75"/>
    <row r="2610" customFormat="1" ht="12.75"/>
    <row r="2611" customFormat="1" ht="12.75"/>
    <row r="2612" customFormat="1" ht="12.75"/>
    <row r="2613" customFormat="1" ht="12.75"/>
    <row r="2614" customFormat="1" ht="12.75"/>
    <row r="2615" customFormat="1" ht="12.75"/>
    <row r="2616" customFormat="1" ht="12.75"/>
    <row r="2617" customFormat="1" ht="12.75"/>
    <row r="2618" customFormat="1" ht="12.75"/>
    <row r="2619" customFormat="1" ht="12.75"/>
    <row r="2620" customFormat="1" ht="12.75"/>
    <row r="2621" customFormat="1" ht="12.75"/>
    <row r="2622" customFormat="1" ht="12.75"/>
    <row r="2623" customFormat="1" ht="12.75"/>
    <row r="2624" customFormat="1" ht="12.75"/>
    <row r="2625" customFormat="1" ht="12.75"/>
    <row r="2626" customFormat="1" ht="12.75"/>
    <row r="2627" customFormat="1" ht="12.75"/>
    <row r="2628" customFormat="1" ht="12.75"/>
    <row r="2629" customFormat="1" ht="12.75"/>
    <row r="2630" customFormat="1" ht="12.75"/>
    <row r="2631" customFormat="1" ht="12.75"/>
    <row r="2632" customFormat="1" ht="12.75"/>
    <row r="2633" customFormat="1" ht="12.75"/>
    <row r="2634" customFormat="1" ht="12.75"/>
    <row r="2635" customFormat="1" ht="12.75"/>
    <row r="2636" customFormat="1" ht="12.75"/>
    <row r="2637" customFormat="1" ht="12.75"/>
    <row r="2638" customFormat="1" ht="12.75"/>
    <row r="2639" customFormat="1" ht="12.75"/>
    <row r="2640" customFormat="1" ht="12.75"/>
    <row r="2641" customFormat="1" ht="12.75"/>
    <row r="2642" customFormat="1" ht="12.75"/>
    <row r="2643" customFormat="1" ht="12.75"/>
    <row r="2644" customFormat="1" ht="12.75"/>
    <row r="2645" customFormat="1" ht="12.75"/>
    <row r="2646" customFormat="1" ht="12.75"/>
    <row r="2647" customFormat="1" ht="12.75"/>
    <row r="2648" customFormat="1" ht="12.75"/>
    <row r="2649" customFormat="1" ht="12.75"/>
    <row r="2650" customFormat="1" ht="12.75"/>
    <row r="2651" customFormat="1" ht="12.75"/>
    <row r="2652" customFormat="1" ht="12.75"/>
    <row r="2653" customFormat="1" ht="12.75"/>
    <row r="2654" customFormat="1" ht="12.75"/>
    <row r="2655" customFormat="1" ht="12.75"/>
    <row r="2656" customFormat="1" ht="12.75"/>
    <row r="2657" customFormat="1" ht="12.75"/>
    <row r="2658" customFormat="1" ht="12.75"/>
    <row r="2659" customFormat="1" ht="12.75"/>
    <row r="2660" customFormat="1" ht="12.75"/>
    <row r="2661" customFormat="1" ht="12.75"/>
    <row r="2662" customFormat="1" ht="12.75"/>
    <row r="2663" customFormat="1" ht="12.75"/>
    <row r="2664" customFormat="1" ht="12.75"/>
    <row r="2665" customFormat="1" ht="12.75"/>
    <row r="2666" customFormat="1" ht="12.75"/>
    <row r="2667" customFormat="1" ht="12.75"/>
    <row r="2668" customFormat="1" ht="12.75"/>
    <row r="2669" customFormat="1" ht="12.75"/>
    <row r="2670" customFormat="1" ht="12.75"/>
    <row r="2671" customFormat="1" ht="12.75"/>
    <row r="2672" customFormat="1" ht="12.75"/>
    <row r="2673" customFormat="1" ht="12.75"/>
    <row r="2674" customFormat="1" ht="12.75"/>
    <row r="2675" customFormat="1" ht="12.75"/>
    <row r="2676" customFormat="1" ht="12.75"/>
    <row r="2677" customFormat="1" ht="12.75"/>
    <row r="2678" customFormat="1" ht="12.75"/>
    <row r="2679" customFormat="1" ht="12.75"/>
    <row r="2680" customFormat="1" ht="12.75"/>
    <row r="2681" customFormat="1" ht="12.75"/>
    <row r="2682" customFormat="1" ht="12.75"/>
    <row r="2683" customFormat="1" ht="12.75"/>
    <row r="2684" customFormat="1" ht="12.75"/>
    <row r="2685" customFormat="1" ht="12.75"/>
    <row r="2686" customFormat="1" ht="12.75"/>
    <row r="2687" customFormat="1" ht="12.75"/>
    <row r="2688" customFormat="1" ht="12.75"/>
    <row r="2689" customFormat="1" ht="12.75"/>
    <row r="2690" customFormat="1" ht="12.75"/>
    <row r="2691" customFormat="1" ht="12.75"/>
    <row r="2692" customFormat="1" ht="12.75"/>
    <row r="2693" customFormat="1" ht="12.75"/>
    <row r="2694" customFormat="1" ht="12.75"/>
    <row r="2695" customFormat="1" ht="12.75"/>
    <row r="2696" customFormat="1" ht="12.75"/>
    <row r="2697" customFormat="1" ht="12.75"/>
    <row r="2698" customFormat="1" ht="12.75"/>
    <row r="2699" customFormat="1" ht="12.75"/>
    <row r="2700" customFormat="1" ht="12.75"/>
    <row r="2701" customFormat="1" ht="12.75"/>
    <row r="2702" customFormat="1" ht="12.75"/>
    <row r="2703" customFormat="1" ht="12.75"/>
    <row r="2704" customFormat="1" ht="12.75"/>
    <row r="2705" customFormat="1" ht="12.75"/>
    <row r="2706" customFormat="1" ht="12.75"/>
    <row r="2707" customFormat="1" ht="12.75"/>
    <row r="2708" customFormat="1" ht="12.75"/>
    <row r="2709" customFormat="1" ht="12.75"/>
    <row r="2710" customFormat="1" ht="12.75"/>
    <row r="2711" customFormat="1" ht="12.75"/>
    <row r="2712" customFormat="1" ht="12.75"/>
    <row r="2713" customFormat="1" ht="12.75"/>
    <row r="2714" customFormat="1" ht="12.75"/>
    <row r="2715" customFormat="1" ht="12.75"/>
    <row r="2716" customFormat="1" ht="12.75"/>
    <row r="2717" customFormat="1" ht="12.75"/>
    <row r="2718" customFormat="1" ht="12.75"/>
    <row r="2719" customFormat="1" ht="12.75"/>
    <row r="2720" customFormat="1" ht="12.75"/>
    <row r="2721" customFormat="1" ht="12.75"/>
    <row r="2722" customFormat="1" ht="12.75"/>
    <row r="2723" customFormat="1" ht="12.75"/>
    <row r="2724" customFormat="1" ht="12.75"/>
    <row r="2725" customFormat="1" ht="12.75"/>
    <row r="2726" customFormat="1" ht="12.75"/>
    <row r="2727" customFormat="1" ht="12.75"/>
    <row r="2728" customFormat="1" ht="12.75"/>
    <row r="2729" customFormat="1" ht="12.75"/>
    <row r="2730" customFormat="1" ht="12.75"/>
    <row r="2731" customFormat="1" ht="12.75"/>
    <row r="2732" customFormat="1" ht="12.75"/>
    <row r="2733" customFormat="1" ht="12.75"/>
    <row r="2734" customFormat="1" ht="12.75"/>
    <row r="2735" customFormat="1" ht="12.75"/>
    <row r="2736" customFormat="1" ht="12.75"/>
    <row r="2737" customFormat="1" ht="12.75"/>
    <row r="2738" customFormat="1" ht="12.75"/>
    <row r="2739" customFormat="1" ht="12.75"/>
    <row r="2740" customFormat="1" ht="12.75"/>
    <row r="2741" customFormat="1" ht="12.75"/>
    <row r="2742" customFormat="1" ht="12.75"/>
    <row r="2743" customFormat="1" ht="12.75"/>
    <row r="2744" customFormat="1" ht="12.75"/>
    <row r="2745" customFormat="1" ht="12.75"/>
    <row r="2746" customFormat="1" ht="12.75"/>
    <row r="2747" customFormat="1" ht="12.75"/>
    <row r="2748" customFormat="1" ht="12.75"/>
    <row r="2749" customFormat="1" ht="12.75"/>
    <row r="2750" customFormat="1" ht="12.75"/>
    <row r="2751" customFormat="1" ht="12.75"/>
    <row r="2752" customFormat="1" ht="12.75"/>
    <row r="2753" customFormat="1" ht="12.75"/>
    <row r="2754" customFormat="1" ht="12.75"/>
    <row r="2755" customFormat="1" ht="12.75"/>
    <row r="2756" customFormat="1" ht="12.75"/>
    <row r="2757" customFormat="1" ht="12.75"/>
    <row r="2758" customFormat="1" ht="12.75"/>
    <row r="2759" customFormat="1" ht="12.75"/>
    <row r="2760" customFormat="1" ht="12.75"/>
    <row r="2761" customFormat="1" ht="12.75"/>
    <row r="2762" customFormat="1" ht="12.75"/>
    <row r="2763" customFormat="1" ht="12.75"/>
    <row r="2764" customFormat="1" ht="12.75"/>
    <row r="2765" customFormat="1" ht="12.75"/>
    <row r="2766" customFormat="1" ht="12.75"/>
    <row r="2767" customFormat="1" ht="12.75"/>
    <row r="2768" customFormat="1" ht="12.75"/>
    <row r="2769" customFormat="1" ht="12.75"/>
    <row r="2770" customFormat="1" ht="12.75"/>
    <row r="2771" customFormat="1" ht="12.75"/>
    <row r="2772" customFormat="1" ht="12.75"/>
    <row r="2773" customFormat="1" ht="12.75"/>
    <row r="2774" customFormat="1" ht="12.75"/>
    <row r="2775" customFormat="1" ht="12.75"/>
    <row r="2776" customFormat="1" ht="12.75"/>
    <row r="2777" customFormat="1" ht="12.75"/>
    <row r="2778" customFormat="1" ht="12.75"/>
    <row r="2779" customFormat="1" ht="12.75"/>
    <row r="2780" customFormat="1" ht="12.75"/>
    <row r="2781" customFormat="1" ht="12.75"/>
    <row r="2782" customFormat="1" ht="12.75"/>
    <row r="2783" customFormat="1" ht="12.75"/>
    <row r="2784" customFormat="1" ht="12.75"/>
    <row r="2785" customFormat="1" ht="12.75"/>
    <row r="2786" customFormat="1" ht="12.75"/>
    <row r="2787" customFormat="1" ht="12.75"/>
    <row r="2788" customFormat="1" ht="12.75"/>
    <row r="2789" customFormat="1" ht="12.75"/>
    <row r="2790" customFormat="1" ht="12.75"/>
    <row r="2791" customFormat="1" ht="12.75"/>
    <row r="2792" customFormat="1" ht="12.75"/>
    <row r="2793" customFormat="1" ht="12.75"/>
    <row r="2794" customFormat="1" ht="12.75"/>
    <row r="2795" customFormat="1" ht="12.75"/>
    <row r="2796" customFormat="1" ht="12.75"/>
    <row r="2797" customFormat="1" ht="12.75"/>
    <row r="2798" customFormat="1" ht="12.75"/>
    <row r="2799" customFormat="1" ht="12.75"/>
    <row r="2800" customFormat="1" ht="12.75"/>
    <row r="2801" customFormat="1" ht="12.75"/>
    <row r="2802" customFormat="1" ht="12.75"/>
    <row r="2803" customFormat="1" ht="12.75"/>
    <row r="2804" customFormat="1" ht="12.75"/>
    <row r="2805" customFormat="1" ht="12.75"/>
    <row r="2806" customFormat="1" ht="12.75"/>
    <row r="2807" customFormat="1" ht="12.75"/>
    <row r="2808" customFormat="1" ht="12.75"/>
    <row r="2809" customFormat="1" ht="12.75"/>
    <row r="2810" customFormat="1" ht="12.75"/>
    <row r="2811" customFormat="1" ht="12.75"/>
    <row r="2812" customFormat="1" ht="12.75"/>
    <row r="2813" customFormat="1" ht="12.75"/>
    <row r="2814" customFormat="1" ht="12.75"/>
    <row r="2815" customFormat="1" ht="12.75"/>
    <row r="2816" customFormat="1" ht="12.75"/>
    <row r="2817" customFormat="1" ht="12.75"/>
    <row r="2818" customFormat="1" ht="12.75"/>
    <row r="2819" customFormat="1" ht="12.75"/>
    <row r="2820" customFormat="1" ht="12.75"/>
    <row r="2821" customFormat="1" ht="12.75"/>
    <row r="2822" customFormat="1" ht="12.75"/>
    <row r="2823" customFormat="1" ht="12.75"/>
    <row r="2824" customFormat="1" ht="12.75"/>
    <row r="2825" customFormat="1" ht="12.75"/>
    <row r="2826" customFormat="1" ht="12.75"/>
    <row r="2827" customFormat="1" ht="12.75"/>
    <row r="2828" customFormat="1" ht="12.75"/>
    <row r="2829" customFormat="1" ht="12.75"/>
    <row r="2830" customFormat="1" ht="12.75"/>
    <row r="2831" customFormat="1" ht="12.75"/>
    <row r="2832" customFormat="1" ht="12.75"/>
    <row r="2833" customFormat="1" ht="12.75"/>
    <row r="2834" customFormat="1" ht="12.75"/>
    <row r="2835" customFormat="1" ht="12.75"/>
    <row r="2836" customFormat="1" ht="12.75"/>
    <row r="2837" customFormat="1" ht="12.75"/>
    <row r="2838" customFormat="1" ht="12.75"/>
    <row r="2839" customFormat="1" ht="12.75"/>
    <row r="2840" customFormat="1" ht="12.75"/>
    <row r="2841" customFormat="1" ht="12.75"/>
    <row r="2842" customFormat="1" ht="12.75"/>
    <row r="2843" customFormat="1" ht="12.75"/>
    <row r="2844" customFormat="1" ht="12.75"/>
    <row r="2845" customFormat="1" ht="12.75"/>
    <row r="2846" customFormat="1" ht="12.75"/>
    <row r="2847" customFormat="1" ht="12.75"/>
    <row r="2848" customFormat="1" ht="12.75"/>
    <row r="2849" customFormat="1" ht="12.75"/>
    <row r="2850" customFormat="1" ht="12.75"/>
    <row r="2851" customFormat="1" ht="12.75"/>
    <row r="2852" customFormat="1" ht="12.75"/>
    <row r="2853" customFormat="1" ht="12.75"/>
    <row r="2854" customFormat="1" ht="12.75"/>
    <row r="2855" customFormat="1" ht="12.75"/>
    <row r="2856" customFormat="1" ht="12.75"/>
    <row r="2857" customFormat="1" ht="12.75"/>
    <row r="2858" customFormat="1" ht="12.75"/>
    <row r="2859" customFormat="1" ht="12.75"/>
    <row r="2860" customFormat="1" ht="12.75"/>
    <row r="2861" customFormat="1" ht="12.75"/>
    <row r="2862" customFormat="1" ht="12.75"/>
    <row r="2863" customFormat="1" ht="12.75"/>
    <row r="2864" customFormat="1" ht="12.75"/>
    <row r="2865" customFormat="1" ht="12.75"/>
    <row r="2866" customFormat="1" ht="12.75"/>
    <row r="2867" customFormat="1" ht="12.75"/>
    <row r="2868" customFormat="1" ht="12.75"/>
    <row r="2869" customFormat="1" ht="12.75"/>
    <row r="2870" customFormat="1" ht="12.75"/>
    <row r="2871" customFormat="1" ht="12.75"/>
    <row r="2872" customFormat="1" ht="12.75"/>
    <row r="2873" customFormat="1" ht="12.75"/>
    <row r="2874" customFormat="1" ht="12.75"/>
    <row r="2875" customFormat="1" ht="12.75"/>
    <row r="2876" customFormat="1" ht="12.75"/>
    <row r="2877" customFormat="1" ht="12.75"/>
    <row r="2878" customFormat="1" ht="12.75"/>
    <row r="2879" customFormat="1" ht="12.75"/>
    <row r="2880" customFormat="1" ht="12.75"/>
    <row r="2881" customFormat="1" ht="12.75"/>
    <row r="2882" customFormat="1" ht="12.75"/>
    <row r="2883" customFormat="1" ht="12.75"/>
    <row r="2884" customFormat="1" ht="12.75"/>
    <row r="2885" customFormat="1" ht="12.75"/>
    <row r="2886" customFormat="1" ht="12.75"/>
    <row r="2887" customFormat="1" ht="12.75"/>
    <row r="2888" customFormat="1" ht="12.75"/>
    <row r="2889" customFormat="1" ht="12.75"/>
    <row r="2890" customFormat="1" ht="12.75"/>
    <row r="2891" customFormat="1" ht="12.75"/>
    <row r="2892" customFormat="1" ht="12.75"/>
    <row r="2893" customFormat="1" ht="12.75"/>
    <row r="2894" customFormat="1" ht="12.75"/>
    <row r="2895" customFormat="1" ht="12.75"/>
    <row r="2896" customFormat="1" ht="12.75"/>
    <row r="2897" customFormat="1" ht="12.75"/>
    <row r="2898" customFormat="1" ht="12.75"/>
    <row r="2899" customFormat="1" ht="12.75"/>
    <row r="2900" customFormat="1" ht="12.75"/>
    <row r="2901" customFormat="1" ht="12.75"/>
    <row r="2902" customFormat="1" ht="12.75"/>
    <row r="2903" customFormat="1" ht="12.75"/>
    <row r="2904" customFormat="1" ht="12.75"/>
    <row r="2905" customFormat="1" ht="12.75"/>
    <row r="2906" customFormat="1" ht="12.75"/>
    <row r="2907" customFormat="1" ht="12.75"/>
    <row r="2908" customFormat="1" ht="12.75"/>
    <row r="2909" customFormat="1" ht="12.75"/>
    <row r="2910" customFormat="1" ht="12.75"/>
    <row r="2911" customFormat="1" ht="12.75"/>
    <row r="2912" customFormat="1" ht="12.75"/>
    <row r="2913" customFormat="1" ht="12.75"/>
    <row r="2914" customFormat="1" ht="12.75"/>
    <row r="2915" customFormat="1" ht="12.75"/>
    <row r="2916" customFormat="1" ht="12.75"/>
    <row r="2917" customFormat="1" ht="12.75"/>
    <row r="2918" customFormat="1" ht="12.75"/>
    <row r="2919" customFormat="1" ht="12.75"/>
    <row r="2920" customFormat="1" ht="12.75"/>
    <row r="2921" customFormat="1" ht="12.75"/>
    <row r="2922" customFormat="1" ht="12.75"/>
    <row r="2923" customFormat="1" ht="12.75"/>
    <row r="2924" customFormat="1" ht="12.75"/>
    <row r="2925" customFormat="1" ht="12.75"/>
    <row r="2926" customFormat="1" ht="12.75"/>
    <row r="2927" customFormat="1" ht="12.75"/>
    <row r="2928" customFormat="1" ht="12.75"/>
    <row r="2929" customFormat="1" ht="12.75"/>
    <row r="2930" customFormat="1" ht="12.75"/>
    <row r="2931" customFormat="1" ht="12.75"/>
    <row r="2932" customFormat="1" ht="12.75"/>
    <row r="2933" customFormat="1" ht="12.75"/>
    <row r="2934" customFormat="1" ht="12.75"/>
    <row r="2935" customFormat="1" ht="12.75"/>
    <row r="2936" customFormat="1" ht="12.75"/>
    <row r="2937" customFormat="1" ht="12.75"/>
    <row r="2938" customFormat="1" ht="12.75"/>
    <row r="2939" customFormat="1" ht="12.75"/>
    <row r="2940" customFormat="1" ht="12.75"/>
    <row r="2941" customFormat="1" ht="12.75"/>
    <row r="2942" customFormat="1" ht="12.75"/>
    <row r="2943" customFormat="1" ht="12.75"/>
    <row r="2944" customFormat="1" ht="12.75"/>
    <row r="2945" customFormat="1" ht="12.75"/>
    <row r="2946" customFormat="1" ht="12.75"/>
    <row r="2947" customFormat="1" ht="12.75"/>
    <row r="2948" customFormat="1" ht="12.75"/>
    <row r="2949" customFormat="1" ht="12.75"/>
    <row r="2950" customFormat="1" ht="12.75"/>
    <row r="2951" customFormat="1" ht="12.75"/>
    <row r="2952" customFormat="1" ht="12.75"/>
    <row r="2953" customFormat="1" ht="12.75"/>
    <row r="2954" customFormat="1" ht="12.75"/>
    <row r="2955" customFormat="1" ht="12.75"/>
    <row r="2956" customFormat="1" ht="12.75"/>
    <row r="2957" customFormat="1" ht="12.75"/>
    <row r="2958" customFormat="1" ht="12.75"/>
    <row r="2959" customFormat="1" ht="12.75"/>
    <row r="2960" customFormat="1" ht="12.75"/>
    <row r="2961" customFormat="1" ht="12.75"/>
    <row r="2962" customFormat="1" ht="12.75"/>
    <row r="2963" customFormat="1" ht="12.75"/>
    <row r="2964" customFormat="1" ht="12.75"/>
    <row r="2965" customFormat="1" ht="12.75"/>
    <row r="2966" customFormat="1" ht="12.75"/>
    <row r="2967" customFormat="1" ht="12.75"/>
    <row r="2968" customFormat="1" ht="12.75"/>
    <row r="2969" customFormat="1" ht="12.75"/>
    <row r="2970" customFormat="1" ht="12.75"/>
    <row r="2971" customFormat="1" ht="12.75"/>
    <row r="2972" customFormat="1" ht="12.75"/>
    <row r="2973" customFormat="1" ht="12.75"/>
    <row r="2974" customFormat="1" ht="12.75"/>
    <row r="2975" customFormat="1" ht="12.75"/>
    <row r="2976" customFormat="1" ht="12.75"/>
    <row r="2977" customFormat="1" ht="12.75"/>
    <row r="2978" customFormat="1" ht="12.75"/>
    <row r="2979" customFormat="1" ht="12.75"/>
    <row r="2980" customFormat="1" ht="12.75"/>
    <row r="2981" customFormat="1" ht="12.75"/>
    <row r="2982" customFormat="1" ht="12.75"/>
    <row r="2983" customFormat="1" ht="12.75"/>
    <row r="2984" customFormat="1" ht="12.75"/>
    <row r="2985" customFormat="1" ht="12.75"/>
    <row r="2986" customFormat="1" ht="12.75"/>
    <row r="2987" customFormat="1" ht="12.75"/>
    <row r="2988" customFormat="1" ht="12.75"/>
    <row r="2989" customFormat="1" ht="12.75"/>
    <row r="2990" customFormat="1" ht="12.75"/>
    <row r="2991" customFormat="1" ht="12.75"/>
    <row r="2992" customFormat="1" ht="12.75"/>
    <row r="2993" customFormat="1" ht="12.75"/>
    <row r="2994" customFormat="1" ht="12.75"/>
    <row r="2995" customFormat="1" ht="12.75"/>
    <row r="2996" customFormat="1" ht="12.75"/>
    <row r="2997" customFormat="1" ht="12.75"/>
    <row r="2998" customFormat="1" ht="12.75"/>
    <row r="2999" customFormat="1" ht="12.75"/>
    <row r="3000" customFormat="1" ht="12.75"/>
    <row r="3001" customFormat="1" ht="12.75"/>
    <row r="3002" customFormat="1" ht="12.75"/>
    <row r="3003" customFormat="1" ht="12.75"/>
    <row r="3004" customFormat="1" ht="12.75"/>
    <row r="3005" customFormat="1" ht="12.75"/>
    <row r="3006" customFormat="1" ht="12.75"/>
    <row r="3007" customFormat="1" ht="12.75"/>
    <row r="3008" customFormat="1" ht="12.75"/>
    <row r="3009" customFormat="1" ht="12.75"/>
    <row r="3010" customFormat="1" ht="12.75"/>
    <row r="3011" customFormat="1" ht="12.75"/>
    <row r="3012" customFormat="1" ht="12.75"/>
    <row r="3013" customFormat="1" ht="12.75"/>
    <row r="3014" customFormat="1" ht="12.75"/>
    <row r="3015" customFormat="1" ht="12.75"/>
    <row r="3016" customFormat="1" ht="12.75"/>
    <row r="3017" customFormat="1" ht="12.75"/>
    <row r="3018" customFormat="1" ht="12.75"/>
    <row r="3019" customFormat="1" ht="12.75"/>
    <row r="3020" customFormat="1" ht="12.75"/>
    <row r="3021" customFormat="1" ht="12.75"/>
    <row r="3022" customFormat="1" ht="12.75"/>
    <row r="3023" customFormat="1" ht="12.75"/>
    <row r="3024" customFormat="1" ht="12.75"/>
    <row r="3025" customFormat="1" ht="12.75"/>
    <row r="3026" customFormat="1" ht="12.75"/>
    <row r="3027" customFormat="1" ht="12.75"/>
    <row r="3028" customFormat="1" ht="12.75"/>
    <row r="3029" customFormat="1" ht="12.75"/>
    <row r="3030" customFormat="1" ht="12.75"/>
    <row r="3031" customFormat="1" ht="12.75"/>
    <row r="3032" customFormat="1" ht="12.75"/>
    <row r="3033" customFormat="1" ht="12.75"/>
    <row r="3034" customFormat="1" ht="12.75"/>
    <row r="3035" customFormat="1" ht="12.75"/>
    <row r="3036" customFormat="1" ht="12.75"/>
    <row r="3037" customFormat="1" ht="12.75"/>
    <row r="3038" customFormat="1" ht="12.75"/>
    <row r="3039" customFormat="1" ht="12.75"/>
    <row r="3040" customFormat="1" ht="12.75"/>
    <row r="3041" customFormat="1" ht="12.75"/>
    <row r="3042" customFormat="1" ht="12.75"/>
    <row r="3043" customFormat="1" ht="12.75"/>
    <row r="3044" customFormat="1" ht="12.75"/>
    <row r="3045" customFormat="1" ht="12.75"/>
    <row r="3046" customFormat="1" ht="12.75"/>
    <row r="3047" customFormat="1" ht="12.75"/>
    <row r="3048" customFormat="1" ht="12.75"/>
    <row r="3049" customFormat="1" ht="12.75"/>
    <row r="3050" customFormat="1" ht="12.75"/>
    <row r="3051" customFormat="1" ht="12.75"/>
    <row r="3052" customFormat="1" ht="12.75"/>
    <row r="3053" customFormat="1" ht="12.75"/>
    <row r="3054" customFormat="1" ht="12.75"/>
    <row r="3055" customFormat="1" ht="12.75"/>
    <row r="3056" customFormat="1" ht="12.75"/>
    <row r="3057" customFormat="1" ht="12.75"/>
    <row r="3058" customFormat="1" ht="12.75"/>
    <row r="3059" customFormat="1" ht="12.75"/>
    <row r="3060" customFormat="1" ht="12.75"/>
    <row r="3061" customFormat="1" ht="12.75"/>
    <row r="3062" customFormat="1" ht="12.75"/>
    <row r="3063" customFormat="1" ht="12.75"/>
    <row r="3064" customFormat="1" ht="12.75"/>
    <row r="3065" customFormat="1" ht="12.75"/>
    <row r="3066" customFormat="1" ht="12.75"/>
    <row r="3067" customFormat="1" ht="12.75"/>
    <row r="3068" customFormat="1" ht="12.75"/>
    <row r="3069" customFormat="1" ht="12.75"/>
    <row r="3070" customFormat="1" ht="12.75"/>
    <row r="3071" customFormat="1" ht="12.75"/>
    <row r="3072" customFormat="1" ht="12.75"/>
    <row r="3073" customFormat="1" ht="12.75"/>
    <row r="3074" customFormat="1" ht="12.75"/>
    <row r="3075" customFormat="1" ht="12.75"/>
    <row r="3076" customFormat="1" ht="12.75"/>
    <row r="3077" customFormat="1" ht="12.75"/>
    <row r="3078" customFormat="1" ht="12.75"/>
    <row r="3079" customFormat="1" ht="12.75"/>
    <row r="3080" customFormat="1" ht="12.75"/>
    <row r="3081" customFormat="1" ht="12.75"/>
    <row r="3082" customFormat="1" ht="12.75"/>
    <row r="3083" customFormat="1" ht="12.75"/>
    <row r="3084" customFormat="1" ht="12.75"/>
    <row r="3085" customFormat="1" ht="12.75"/>
    <row r="3086" customFormat="1" ht="12.75"/>
    <row r="3087" customFormat="1" ht="12.75"/>
    <row r="3088" customFormat="1" ht="12.75"/>
    <row r="3089" customFormat="1" ht="12.75"/>
    <row r="3090" customFormat="1" ht="12.75"/>
    <row r="3091" customFormat="1" ht="12.75"/>
    <row r="3092" customFormat="1" ht="12.75"/>
    <row r="3093" customFormat="1" ht="12.75"/>
    <row r="3094" customFormat="1" ht="12.75"/>
    <row r="3095" customFormat="1" ht="12.75"/>
    <row r="3096" customFormat="1" ht="12.75"/>
    <row r="3097" customFormat="1" ht="12.75"/>
    <row r="3098" customFormat="1" ht="12.75"/>
    <row r="3099" customFormat="1" ht="12.75"/>
    <row r="3100" customFormat="1" ht="12.75"/>
    <row r="3101" customFormat="1" ht="12.75"/>
    <row r="3102" customFormat="1" ht="12.75"/>
    <row r="3103" customFormat="1" ht="12.75"/>
    <row r="3104" customFormat="1" ht="12.75"/>
    <row r="3105" customFormat="1" ht="12.75"/>
    <row r="3106" customFormat="1" ht="12.75"/>
    <row r="3107" customFormat="1" ht="12.75"/>
    <row r="3108" customFormat="1" ht="12.75"/>
    <row r="3109" customFormat="1" ht="12.75"/>
    <row r="3110" customFormat="1" ht="12.75"/>
    <row r="3111" customFormat="1" ht="12.75"/>
    <row r="3112" customFormat="1" ht="12.75"/>
    <row r="3113" customFormat="1" ht="12.75"/>
    <row r="3114" customFormat="1" ht="12.75"/>
    <row r="3115" customFormat="1" ht="12.75"/>
    <row r="3116" customFormat="1" ht="12.75"/>
    <row r="3117" customFormat="1" ht="12.75"/>
    <row r="3118" customFormat="1" ht="12.75"/>
    <row r="3119" customFormat="1" ht="12.75"/>
    <row r="3120" customFormat="1" ht="12.75"/>
    <row r="3121" customFormat="1" ht="12.75"/>
    <row r="3122" customFormat="1" ht="12.75"/>
    <row r="3123" customFormat="1" ht="12.75"/>
    <row r="3124" customFormat="1" ht="12.75"/>
    <row r="3125" customFormat="1" ht="12.75"/>
    <row r="3126" customFormat="1" ht="12.75"/>
    <row r="3127" customFormat="1" ht="12.75"/>
    <row r="3128" customFormat="1" ht="12.75"/>
    <row r="3129" customFormat="1" ht="12.75"/>
    <row r="3130" customFormat="1" ht="12.75"/>
    <row r="3131" customFormat="1" ht="12.75"/>
    <row r="3132" customFormat="1" ht="12.75"/>
    <row r="3133" customFormat="1" ht="12.75"/>
    <row r="3134" customFormat="1" ht="12.75"/>
    <row r="3135" customFormat="1" ht="12.75"/>
    <row r="3136" customFormat="1" ht="12.75"/>
    <row r="3137" customFormat="1" ht="12.75"/>
    <row r="3138" customFormat="1" ht="12.75"/>
    <row r="3139" customFormat="1" ht="12.75"/>
    <row r="3140" customFormat="1" ht="12.75"/>
    <row r="3141" customFormat="1" ht="12.75"/>
    <row r="3142" customFormat="1" ht="12.75"/>
    <row r="3143" customFormat="1" ht="12.75"/>
    <row r="3144" customFormat="1" ht="12.75"/>
    <row r="3145" customFormat="1" ht="12.75"/>
    <row r="3146" customFormat="1" ht="12.75"/>
    <row r="3147" customFormat="1" ht="12.75"/>
    <row r="3148" customFormat="1" ht="12.75"/>
    <row r="3149" customFormat="1" ht="12.75"/>
    <row r="3150" customFormat="1" ht="12.75"/>
    <row r="3151" customFormat="1" ht="12.75"/>
    <row r="3152" customFormat="1" ht="12.75"/>
    <row r="3153" customFormat="1" ht="12.75"/>
    <row r="3154" customFormat="1" ht="12.75"/>
    <row r="3155" customFormat="1" ht="12.75"/>
    <row r="3156" customFormat="1" ht="12.75"/>
    <row r="3157" customFormat="1" ht="12.75"/>
    <row r="3158" customFormat="1" ht="12.75"/>
    <row r="3159" customFormat="1" ht="12.75"/>
    <row r="3160" customFormat="1" ht="12.75"/>
    <row r="3161" customFormat="1" ht="12.75"/>
    <row r="3162" customFormat="1" ht="12.75"/>
    <row r="3163" customFormat="1" ht="12.75"/>
    <row r="3164" customFormat="1" ht="12.75"/>
    <row r="3165" customFormat="1" ht="12.75"/>
    <row r="3166" customFormat="1" ht="12.75"/>
    <row r="3167" customFormat="1" ht="12.75"/>
    <row r="3168" customFormat="1" ht="12.75"/>
    <row r="3169" customFormat="1" ht="12.75"/>
    <row r="3170" customFormat="1" ht="12.75"/>
    <row r="3171" customFormat="1" ht="12.75"/>
    <row r="3172" customFormat="1" ht="12.75"/>
    <row r="3173" customFormat="1" ht="12.75"/>
    <row r="3174" customFormat="1" ht="12.75"/>
    <row r="3175" customFormat="1" ht="12.75"/>
    <row r="3176" customFormat="1" ht="12.75"/>
    <row r="3177" customFormat="1" ht="12.75"/>
    <row r="3178" customFormat="1" ht="12.75"/>
    <row r="3179" customFormat="1" ht="12.75"/>
    <row r="3180" customFormat="1" ht="12.75"/>
    <row r="3181" customFormat="1" ht="12.75"/>
    <row r="3182" customFormat="1" ht="12.75"/>
    <row r="3183" customFormat="1" ht="12.75"/>
    <row r="3184" customFormat="1" ht="12.75"/>
    <row r="3185" customFormat="1" ht="12.75"/>
    <row r="3186" customFormat="1" ht="12.75"/>
    <row r="3187" customFormat="1" ht="12.75"/>
    <row r="3188" customFormat="1" ht="12.75"/>
    <row r="3189" customFormat="1" ht="12.75"/>
    <row r="3190" customFormat="1" ht="12.75"/>
    <row r="3191" customFormat="1" ht="12.75"/>
    <row r="3192" customFormat="1" ht="12.75"/>
    <row r="3193" customFormat="1" ht="12.75"/>
    <row r="3194" customFormat="1" ht="12.75"/>
    <row r="3195" customFormat="1" ht="12.75"/>
    <row r="3196" customFormat="1" ht="12.75"/>
    <row r="3197" customFormat="1" ht="12.75"/>
    <row r="3198" customFormat="1" ht="12.75"/>
    <row r="3199" customFormat="1" ht="12.75"/>
    <row r="3200" customFormat="1" ht="12.75"/>
    <row r="3201" customFormat="1" ht="12.75"/>
    <row r="3202" customFormat="1" ht="12.75"/>
    <row r="3203" customFormat="1" ht="12.75"/>
    <row r="3204" customFormat="1" ht="12.75"/>
    <row r="3205" customFormat="1" ht="12.75"/>
    <row r="3206" customFormat="1" ht="12.75"/>
    <row r="3207" customFormat="1" ht="12.75"/>
    <row r="3208" customFormat="1" ht="12.75"/>
    <row r="3209" customFormat="1" ht="12.75"/>
    <row r="3210" customFormat="1" ht="12.75"/>
    <row r="3211" customFormat="1" ht="12.75"/>
    <row r="3212" customFormat="1" ht="12.75"/>
    <row r="3213" customFormat="1" ht="12.75"/>
    <row r="3214" customFormat="1" ht="12.75"/>
    <row r="3215" customFormat="1" ht="12.75"/>
    <row r="3216" customFormat="1" ht="12.75"/>
    <row r="3217" customFormat="1" ht="12.75"/>
    <row r="3218" customFormat="1" ht="12.75"/>
    <row r="3219" customFormat="1" ht="12.75"/>
    <row r="3220" customFormat="1" ht="12.75"/>
    <row r="3221" customFormat="1" ht="12.75"/>
    <row r="3222" customFormat="1" ht="12.75"/>
    <row r="3223" customFormat="1" ht="12.75"/>
    <row r="3224" customFormat="1" ht="12.75"/>
    <row r="3225" customFormat="1" ht="12.75"/>
    <row r="3226" customFormat="1" ht="12.75"/>
    <row r="3227" customFormat="1" ht="12.75"/>
    <row r="3228" customFormat="1" ht="12.75"/>
    <row r="3229" customFormat="1" ht="12.75"/>
    <row r="3230" customFormat="1" ht="12.75"/>
    <row r="3231" customFormat="1" ht="12.75"/>
    <row r="3232" customFormat="1" ht="12.75"/>
    <row r="3233" customFormat="1" ht="12.75"/>
    <row r="3234" customFormat="1" ht="12.75"/>
    <row r="3235" customFormat="1" ht="12.75"/>
    <row r="3236" customFormat="1" ht="12.75"/>
    <row r="3237" customFormat="1" ht="12.75"/>
    <row r="3238" customFormat="1" ht="12.75"/>
    <row r="3239" customFormat="1" ht="12.75"/>
    <row r="3240" customFormat="1" ht="12.75"/>
    <row r="3241" customFormat="1" ht="12.75"/>
    <row r="3242" customFormat="1" ht="12.75"/>
    <row r="3243" customFormat="1" ht="12.75"/>
    <row r="3244" customFormat="1" ht="12.75"/>
    <row r="3245" customFormat="1" ht="12.75"/>
    <row r="3246" customFormat="1" ht="12.75"/>
    <row r="3247" customFormat="1" ht="12.75"/>
    <row r="3248" customFormat="1" ht="12.75"/>
    <row r="3249" customFormat="1" ht="12.75"/>
    <row r="3250" customFormat="1" ht="12.75"/>
    <row r="3251" customFormat="1" ht="12.75"/>
    <row r="3252" customFormat="1" ht="12.75"/>
    <row r="3253" customFormat="1" ht="12.75"/>
    <row r="3254" customFormat="1" ht="12.75"/>
    <row r="3255" customFormat="1" ht="12.75"/>
    <row r="3256" customFormat="1" ht="12.75"/>
    <row r="3257" customFormat="1" ht="12.75"/>
    <row r="3258" customFormat="1" ht="12.75"/>
    <row r="3259" customFormat="1" ht="12.75"/>
    <row r="3260" customFormat="1" ht="12.75"/>
    <row r="3261" customFormat="1" ht="12.75"/>
    <row r="3262" customFormat="1" ht="12.75"/>
    <row r="3263" customFormat="1" ht="12.75"/>
    <row r="3264" customFormat="1" ht="12.75"/>
    <row r="3265" customFormat="1" ht="12.75"/>
    <row r="3266" customFormat="1" ht="12.75"/>
    <row r="3267" customFormat="1" ht="12.75"/>
    <row r="3268" customFormat="1" ht="12.75"/>
    <row r="3269" customFormat="1" ht="12.75"/>
    <row r="3270" customFormat="1" ht="12.75"/>
    <row r="3271" customFormat="1" ht="12.75"/>
    <row r="3272" customFormat="1" ht="12.75"/>
    <row r="3273" customFormat="1" ht="12.75"/>
    <row r="3274" customFormat="1" ht="12.75"/>
    <row r="3275" customFormat="1" ht="12.75"/>
    <row r="3276" customFormat="1" ht="12.75"/>
    <row r="3277" customFormat="1" ht="12.75"/>
    <row r="3278" customFormat="1" ht="12.75"/>
    <row r="3279" customFormat="1" ht="12.75"/>
    <row r="3280" customFormat="1" ht="12.75"/>
    <row r="3281" customFormat="1" ht="12.75"/>
    <row r="3282" customFormat="1" ht="12.75"/>
    <row r="3283" customFormat="1" ht="12.75"/>
    <row r="3284" customFormat="1" ht="12.75"/>
    <row r="3285" customFormat="1" ht="12.75"/>
    <row r="3286" customFormat="1" ht="12.75"/>
    <row r="3287" customFormat="1" ht="12.75"/>
    <row r="3288" customFormat="1" ht="12.75"/>
    <row r="3289" customFormat="1" ht="12.75"/>
    <row r="3290" customFormat="1" ht="12.75"/>
    <row r="3291" customFormat="1" ht="12.75"/>
    <row r="3292" customFormat="1" ht="12.75"/>
    <row r="3293" customFormat="1" ht="12.75"/>
    <row r="3294" customFormat="1" ht="12.75"/>
    <row r="3295" customFormat="1" ht="12.75"/>
    <row r="3296" customFormat="1" ht="12.75"/>
    <row r="3297" customFormat="1" ht="12.75"/>
    <row r="3298" customFormat="1" ht="12.75"/>
    <row r="3299" customFormat="1" ht="12.75"/>
    <row r="3300" customFormat="1" ht="12.75"/>
    <row r="3301" customFormat="1" ht="12.75"/>
    <row r="3302" customFormat="1" ht="12.75"/>
    <row r="3303" customFormat="1" ht="12.75"/>
    <row r="3304" customFormat="1" ht="12.75"/>
    <row r="3305" customFormat="1" ht="12.75"/>
    <row r="3306" customFormat="1" ht="12.75"/>
    <row r="3307" customFormat="1" ht="12.75"/>
    <row r="3308" customFormat="1" ht="12.75"/>
    <row r="3309" customFormat="1" ht="12.75"/>
    <row r="3310" customFormat="1" ht="12.75"/>
    <row r="3311" customFormat="1" ht="12.75"/>
    <row r="3312" customFormat="1" ht="12.75"/>
    <row r="3313" customFormat="1" ht="12.75"/>
    <row r="3314" customFormat="1" ht="12.75"/>
    <row r="3315" customFormat="1" ht="12.75"/>
    <row r="3316" customFormat="1" ht="12.75"/>
    <row r="3317" customFormat="1" ht="12.75"/>
    <row r="3318" customFormat="1" ht="12.75"/>
    <row r="3319" customFormat="1" ht="12.75"/>
    <row r="3320" customFormat="1" ht="12.75"/>
    <row r="3321" customFormat="1" ht="12.75"/>
    <row r="3322" customFormat="1" ht="12.75"/>
    <row r="3323" customFormat="1" ht="12.75"/>
    <row r="3324" customFormat="1" ht="12.75"/>
    <row r="3325" customFormat="1" ht="12.75"/>
    <row r="3326" customFormat="1" ht="12.75"/>
    <row r="3327" customFormat="1" ht="12.75"/>
    <row r="3328" customFormat="1" ht="12.75"/>
    <row r="3329" customFormat="1" ht="12.75"/>
    <row r="3330" customFormat="1" ht="12.75"/>
    <row r="3331" customFormat="1" ht="12.75"/>
    <row r="3332" customFormat="1" ht="12.75"/>
    <row r="3333" customFormat="1" ht="12.75"/>
    <row r="3334" customFormat="1" ht="12.75"/>
    <row r="3335" customFormat="1" ht="12.75"/>
    <row r="3336" customFormat="1" ht="12.75"/>
    <row r="3337" customFormat="1" ht="12.75"/>
    <row r="3338" customFormat="1" ht="12.75"/>
    <row r="3339" customFormat="1" ht="12.75"/>
    <row r="3340" customFormat="1" ht="12.75"/>
    <row r="3341" customFormat="1" ht="12.75"/>
    <row r="3342" customFormat="1" ht="12.75"/>
    <row r="3343" customFormat="1" ht="12.75"/>
    <row r="3344" customFormat="1" ht="12.75"/>
    <row r="3345" customFormat="1" ht="12.75"/>
    <row r="3346" customFormat="1" ht="12.75"/>
    <row r="3347" customFormat="1" ht="12.75"/>
    <row r="3348" customFormat="1" ht="12.75"/>
    <row r="3349" customFormat="1" ht="12.75"/>
    <row r="3350" customFormat="1" ht="12.75"/>
    <row r="3351" customFormat="1" ht="12.75"/>
    <row r="3352" customFormat="1" ht="12.75"/>
    <row r="3353" customFormat="1" ht="12.75"/>
    <row r="3354" customFormat="1" ht="12.75"/>
    <row r="3355" customFormat="1" ht="12.75"/>
    <row r="3356" customFormat="1" ht="12.75"/>
    <row r="3357" customFormat="1" ht="12.75"/>
    <row r="3358" customFormat="1" ht="12.75"/>
    <row r="3359" customFormat="1" ht="12.75"/>
    <row r="3360" customFormat="1" ht="12.75"/>
    <row r="3361" customFormat="1" ht="12.75"/>
    <row r="3362" customFormat="1" ht="12.75"/>
    <row r="3363" customFormat="1" ht="12.75"/>
    <row r="3364" customFormat="1" ht="12.75"/>
    <row r="3365" customFormat="1" ht="12.75"/>
    <row r="3366" customFormat="1" ht="12.75"/>
    <row r="3367" customFormat="1" ht="12.75"/>
    <row r="3368" customFormat="1" ht="12.75"/>
    <row r="3369" customFormat="1" ht="12.75"/>
    <row r="3370" customFormat="1" ht="12.75"/>
    <row r="3371" customFormat="1" ht="12.75"/>
    <row r="3372" customFormat="1" ht="12.75"/>
    <row r="3373" customFormat="1" ht="12.75"/>
    <row r="3374" customFormat="1" ht="12.75"/>
    <row r="3375" customFormat="1" ht="12.75"/>
    <row r="3376" customFormat="1" ht="12.75"/>
    <row r="3377" customFormat="1" ht="12.75"/>
    <row r="3378" customFormat="1" ht="12.75"/>
    <row r="3379" customFormat="1" ht="12.75"/>
    <row r="3380" customFormat="1" ht="12.75"/>
    <row r="3381" customFormat="1" ht="12.75"/>
    <row r="3382" customFormat="1" ht="12.75"/>
    <row r="3383" customFormat="1" ht="12.75"/>
    <row r="3384" customFormat="1" ht="12.75"/>
    <row r="3385" customFormat="1" ht="12.75"/>
    <row r="3386" customFormat="1" ht="12.75"/>
    <row r="3387" customFormat="1" ht="12.75"/>
    <row r="3388" customFormat="1" ht="12.75"/>
    <row r="3389" customFormat="1" ht="12.75"/>
    <row r="3390" customFormat="1" ht="12.75"/>
    <row r="3391" customFormat="1" ht="12.75"/>
    <row r="3392" customFormat="1" ht="12.75"/>
    <row r="3393" customFormat="1" ht="12.75"/>
    <row r="3394" customFormat="1" ht="12.75"/>
    <row r="3395" customFormat="1" ht="12.75"/>
    <row r="3396" customFormat="1" ht="12.75"/>
    <row r="3397" customFormat="1" ht="12.75"/>
    <row r="3398" customFormat="1" ht="12.75"/>
    <row r="3399" customFormat="1" ht="12.75"/>
    <row r="3400" customFormat="1" ht="12.75"/>
    <row r="3401" customFormat="1" ht="12.75"/>
    <row r="3402" customFormat="1" ht="12.75"/>
    <row r="3403" customFormat="1" ht="12.75"/>
    <row r="3404" customFormat="1" ht="12.75"/>
    <row r="3405" customFormat="1" ht="12.75"/>
    <row r="3406" customFormat="1" ht="12.75"/>
    <row r="3407" customFormat="1" ht="12.75"/>
    <row r="3408" customFormat="1" ht="12.75"/>
    <row r="3409" customFormat="1" ht="12.75"/>
    <row r="3410" customFormat="1" ht="12.75"/>
    <row r="3411" customFormat="1" ht="12.75"/>
    <row r="3412" customFormat="1" ht="12.75"/>
    <row r="3413" customFormat="1" ht="12.75"/>
    <row r="3414" customFormat="1" ht="12.75"/>
    <row r="3415" customFormat="1" ht="12.75"/>
    <row r="3416" customFormat="1" ht="12.75"/>
    <row r="3417" customFormat="1" ht="12.75"/>
    <row r="3418" customFormat="1" ht="12.75"/>
    <row r="3419" customFormat="1" ht="12.75"/>
    <row r="3420" customFormat="1" ht="12.75"/>
    <row r="3421" customFormat="1" ht="12.75"/>
    <row r="3422" customFormat="1" ht="12.75"/>
    <row r="3423" customFormat="1" ht="12.75"/>
    <row r="3424" customFormat="1" ht="12.75"/>
    <row r="3425" customFormat="1" ht="12.75"/>
    <row r="3426" customFormat="1" ht="12.75"/>
    <row r="3427" customFormat="1" ht="12.75"/>
    <row r="3428" customFormat="1" ht="12.75"/>
    <row r="3429" customFormat="1" ht="12.75"/>
    <row r="3430" customFormat="1" ht="12.75"/>
    <row r="3431" customFormat="1" ht="12.75"/>
    <row r="3432" customFormat="1" ht="12.75"/>
    <row r="3433" customFormat="1" ht="12.75"/>
    <row r="3434" customFormat="1" ht="12.75"/>
    <row r="3435" customFormat="1" ht="12.75"/>
    <row r="3436" customFormat="1" ht="12.75"/>
    <row r="3437" customFormat="1" ht="12.75"/>
    <row r="3438" customFormat="1" ht="12.75"/>
    <row r="3439" customFormat="1" ht="12.75"/>
    <row r="3440" customFormat="1" ht="12.75"/>
    <row r="3441" customFormat="1" ht="12.75"/>
    <row r="3442" customFormat="1" ht="12.75"/>
    <row r="3443" customFormat="1" ht="12.75"/>
    <row r="3444" customFormat="1" ht="12.75"/>
    <row r="3445" customFormat="1" ht="12.75"/>
    <row r="3446" customFormat="1" ht="12.75"/>
    <row r="3447" customFormat="1" ht="12.75"/>
    <row r="3448" customFormat="1" ht="12.75"/>
    <row r="3449" customFormat="1" ht="12.75"/>
    <row r="3450" customFormat="1" ht="12.75"/>
    <row r="3451" customFormat="1" ht="12.75"/>
    <row r="3452" customFormat="1" ht="12.75"/>
    <row r="3453" customFormat="1" ht="12.75"/>
    <row r="3454" customFormat="1" ht="12.75"/>
    <row r="3455" customFormat="1" ht="12.75"/>
    <row r="3456" customFormat="1" ht="12.75"/>
    <row r="3457" customFormat="1" ht="12.75"/>
    <row r="3458" customFormat="1" ht="12.75"/>
    <row r="3459" customFormat="1" ht="12.75"/>
    <row r="3460" customFormat="1" ht="12.75"/>
    <row r="3461" customFormat="1" ht="12.75"/>
    <row r="3462" customFormat="1" ht="12.75"/>
    <row r="3463" customFormat="1" ht="12.75"/>
    <row r="3464" customFormat="1" ht="12.75"/>
    <row r="3465" customFormat="1" ht="12.75"/>
    <row r="3466" customFormat="1" ht="12.75"/>
    <row r="3467" customFormat="1" ht="12.75"/>
    <row r="3468" customFormat="1" ht="12.75"/>
    <row r="3469" customFormat="1" ht="12.75"/>
    <row r="3470" customFormat="1" ht="12.75"/>
    <row r="3471" customFormat="1" ht="12.75"/>
    <row r="3472" customFormat="1" ht="12.75"/>
    <row r="3473" customFormat="1" ht="12.75"/>
    <row r="3474" customFormat="1" ht="12.75"/>
    <row r="3475" customFormat="1" ht="12.75"/>
    <row r="3476" customFormat="1" ht="12.75"/>
    <row r="3477" customFormat="1" ht="12.75"/>
    <row r="3478" customFormat="1" ht="12.75"/>
    <row r="3479" customFormat="1" ht="12.75"/>
    <row r="3480" customFormat="1" ht="12.75"/>
    <row r="3481" customFormat="1" ht="12.75"/>
    <row r="3482" customFormat="1" ht="12.75"/>
    <row r="3483" customFormat="1" ht="12.75"/>
    <row r="3484" customFormat="1" ht="12.75"/>
    <row r="3485" customFormat="1" ht="12.75"/>
    <row r="3486" customFormat="1" ht="12.75"/>
    <row r="3487" customFormat="1" ht="12.75"/>
    <row r="3488" customFormat="1" ht="12.75"/>
    <row r="3489" customFormat="1" ht="12.75"/>
    <row r="3490" customFormat="1" ht="12.75"/>
    <row r="3491" customFormat="1" ht="12.75"/>
    <row r="3492" customFormat="1" ht="12.75"/>
    <row r="3493" customFormat="1" ht="12.75"/>
    <row r="3494" customFormat="1" ht="12.75"/>
    <row r="3495" customFormat="1" ht="12.75"/>
    <row r="3496" customFormat="1" ht="12.75"/>
    <row r="3497" customFormat="1" ht="12.75"/>
    <row r="3498" customFormat="1" ht="12.75"/>
    <row r="3499" customFormat="1" ht="12.75"/>
    <row r="3500" customFormat="1" ht="12.75"/>
    <row r="3501" customFormat="1" ht="12.75"/>
    <row r="3502" customFormat="1" ht="12.75"/>
    <row r="3503" customFormat="1" ht="12.75"/>
    <row r="3504" customFormat="1" ht="12.75"/>
    <row r="3505" customFormat="1" ht="12.75"/>
    <row r="3506" customFormat="1" ht="12.75"/>
    <row r="3507" customFormat="1" ht="12.75"/>
    <row r="3508" customFormat="1" ht="12.75"/>
    <row r="3509" customFormat="1" ht="12.75"/>
    <row r="3510" customFormat="1" ht="12.75"/>
    <row r="3511" customFormat="1" ht="12.75"/>
    <row r="3512" customFormat="1" ht="12.75"/>
    <row r="3513" customFormat="1" ht="12.75"/>
    <row r="3514" customFormat="1" ht="12.75"/>
    <row r="3515" customFormat="1" ht="12.75"/>
    <row r="3516" customFormat="1" ht="12.75"/>
    <row r="3517" customFormat="1" ht="12.75"/>
    <row r="3518" customFormat="1" ht="12.75"/>
    <row r="3519" customFormat="1" ht="12.75"/>
    <row r="3520" customFormat="1" ht="12.75"/>
    <row r="3521" customFormat="1" ht="12.75"/>
    <row r="3522" customFormat="1" ht="12.75"/>
    <row r="3523" customFormat="1" ht="12.75"/>
    <row r="3524" customFormat="1" ht="12.75"/>
    <row r="3525" customFormat="1" ht="12.75"/>
    <row r="3526" customFormat="1" ht="12.75"/>
    <row r="3527" customFormat="1" ht="12.75"/>
    <row r="3528" customFormat="1" ht="12.75"/>
    <row r="3529" customFormat="1" ht="12.75"/>
    <row r="3530" customFormat="1" ht="12.75"/>
    <row r="3531" customFormat="1" ht="12.75"/>
    <row r="3532" customFormat="1" ht="12.75"/>
    <row r="3533" customFormat="1" ht="12.75"/>
    <row r="3534" customFormat="1" ht="12.75"/>
    <row r="3535" customFormat="1" ht="12.75"/>
    <row r="3536" customFormat="1" ht="12.75"/>
    <row r="3537" customFormat="1" ht="12.75"/>
    <row r="3538" customFormat="1" ht="12.75"/>
    <row r="3539" customFormat="1" ht="12.75"/>
    <row r="3540" customFormat="1" ht="12.75"/>
    <row r="3541" customFormat="1" ht="12.75"/>
    <row r="3542" customFormat="1" ht="12.75"/>
    <row r="3543" customFormat="1" ht="12.75"/>
    <row r="3544" customFormat="1" ht="12.75"/>
    <row r="3545" customFormat="1" ht="12.75"/>
    <row r="3546" customFormat="1" ht="12.75"/>
    <row r="3547" customFormat="1" ht="12.75"/>
    <row r="3548" customFormat="1" ht="12.75"/>
    <row r="3549" customFormat="1" ht="12.75"/>
    <row r="3550" customFormat="1" ht="12.75"/>
    <row r="3551" customFormat="1" ht="12.75"/>
    <row r="3552" customFormat="1" ht="12.75"/>
    <row r="3553" customFormat="1" ht="12.75"/>
    <row r="3554" customFormat="1" ht="12.75"/>
    <row r="3555" customFormat="1" ht="12.75"/>
    <row r="3556" customFormat="1" ht="12.75"/>
    <row r="3557" customFormat="1" ht="12.75"/>
    <row r="3558" customFormat="1" ht="12.75"/>
    <row r="3559" customFormat="1" ht="12.75"/>
    <row r="3560" customFormat="1" ht="12.75"/>
    <row r="3561" customFormat="1" ht="12.75"/>
    <row r="3562" customFormat="1" ht="12.75"/>
    <row r="3563" customFormat="1" ht="12.75"/>
    <row r="3564" customFormat="1" ht="12.75"/>
    <row r="3565" customFormat="1" ht="12.75"/>
    <row r="3566" customFormat="1" ht="12.75"/>
    <row r="3567" customFormat="1" ht="12.75"/>
    <row r="3568" customFormat="1" ht="12.75"/>
    <row r="3569" customFormat="1" ht="12.75"/>
    <row r="3570" customFormat="1" ht="12.75"/>
    <row r="3571" customFormat="1" ht="12.75"/>
    <row r="3572" customFormat="1" ht="12.75"/>
    <row r="3573" customFormat="1" ht="12.75"/>
    <row r="3574" customFormat="1" ht="12.75"/>
    <row r="3575" customFormat="1" ht="12.75"/>
    <row r="3576" customFormat="1" ht="12.75"/>
    <row r="3577" customFormat="1" ht="12.75"/>
    <row r="3578" customFormat="1" ht="12.75"/>
    <row r="3579" customFormat="1" ht="12.75"/>
    <row r="3580" customFormat="1" ht="12.75"/>
    <row r="3581" customFormat="1" ht="12.75"/>
    <row r="3582" customFormat="1" ht="12.75"/>
    <row r="3583" customFormat="1" ht="12.75"/>
    <row r="3584" customFormat="1" ht="12.75"/>
    <row r="3585" customFormat="1" ht="12.75"/>
    <row r="3586" customFormat="1" ht="12.75"/>
    <row r="3587" customFormat="1" ht="12.75"/>
    <row r="3588" customFormat="1" ht="12.75"/>
    <row r="3589" customFormat="1" ht="12.75"/>
    <row r="3590" customFormat="1" ht="12.75"/>
    <row r="3591" customFormat="1" ht="12.75"/>
    <row r="3592" customFormat="1" ht="12.75"/>
    <row r="3593" customFormat="1" ht="12.75"/>
    <row r="3594" customFormat="1" ht="12.75"/>
    <row r="3595" customFormat="1" ht="12.75"/>
    <row r="3596" customFormat="1" ht="12.75"/>
    <row r="3597" customFormat="1" ht="12.75"/>
    <row r="3598" customFormat="1" ht="12.75"/>
    <row r="3599" customFormat="1" ht="12.75"/>
    <row r="3600" customFormat="1" ht="12.75"/>
    <row r="3601" customFormat="1" ht="12.75"/>
    <row r="3602" customFormat="1" ht="12.75"/>
    <row r="3603" customFormat="1" ht="12.75"/>
    <row r="3604" customFormat="1" ht="12.75"/>
    <row r="3605" customFormat="1" ht="12.75"/>
    <row r="3606" customFormat="1" ht="12.75"/>
    <row r="3607" customFormat="1" ht="12.75"/>
    <row r="3608" customFormat="1" ht="12.75"/>
    <row r="3609" customFormat="1" ht="12.75"/>
    <row r="3610" customFormat="1" ht="12.75"/>
    <row r="3611" customFormat="1" ht="12.75"/>
    <row r="3612" customFormat="1" ht="12.75"/>
    <row r="3613" customFormat="1" ht="12.75"/>
    <row r="3614" customFormat="1" ht="12.75"/>
    <row r="3615" customFormat="1" ht="12.75"/>
    <row r="3616" customFormat="1" ht="12.75"/>
    <row r="3617" customFormat="1" ht="12.75"/>
    <row r="3618" customFormat="1" ht="12.75"/>
    <row r="3619" customFormat="1" ht="12.75"/>
    <row r="3620" customFormat="1" ht="12.75"/>
    <row r="3621" customFormat="1" ht="12.75"/>
    <row r="3622" customFormat="1" ht="12.75"/>
    <row r="3623" customFormat="1" ht="12.75"/>
    <row r="3624" customFormat="1" ht="12.75"/>
    <row r="3625" customFormat="1" ht="12.75"/>
    <row r="3626" customFormat="1" ht="12.75"/>
    <row r="3627" customFormat="1" ht="12.75"/>
    <row r="3628" customFormat="1" ht="12.75"/>
    <row r="3629" customFormat="1" ht="12.75"/>
    <row r="3630" customFormat="1" ht="12.75"/>
    <row r="3631" customFormat="1" ht="12.75"/>
    <row r="3632" customFormat="1" ht="12.75"/>
    <row r="3633" customFormat="1" ht="12.75"/>
    <row r="3634" customFormat="1" ht="12.75"/>
    <row r="3635" customFormat="1" ht="12.75"/>
    <row r="3636" customFormat="1" ht="12.75"/>
    <row r="3637" customFormat="1" ht="12.75"/>
    <row r="3638" customFormat="1" ht="12.75"/>
    <row r="3639" customFormat="1" ht="12.75"/>
    <row r="3640" customFormat="1" ht="12.75"/>
    <row r="3641" customFormat="1" ht="12.75"/>
    <row r="3642" customFormat="1" ht="12.75"/>
    <row r="3643" customFormat="1" ht="12.75"/>
    <row r="3644" customFormat="1" ht="12.75"/>
    <row r="3645" customFormat="1" ht="12.75"/>
    <row r="3646" customFormat="1" ht="12.75"/>
    <row r="3647" customFormat="1" ht="12.75"/>
    <row r="3648" customFormat="1" ht="12.75"/>
    <row r="3649" customFormat="1" ht="12.75"/>
    <row r="3650" customFormat="1" ht="12.75"/>
    <row r="3651" customFormat="1" ht="12.75"/>
    <row r="3652" customFormat="1" ht="12.75"/>
    <row r="3653" customFormat="1" ht="12.75"/>
    <row r="3654" customFormat="1" ht="12.75"/>
    <row r="3655" customFormat="1" ht="12.75"/>
    <row r="3656" customFormat="1" ht="12.75"/>
    <row r="3657" customFormat="1" ht="12.75"/>
    <row r="3658" customFormat="1" ht="12.75"/>
    <row r="3659" customFormat="1" ht="12.75"/>
    <row r="3660" customFormat="1" ht="12.75"/>
    <row r="3661" customFormat="1" ht="12.75"/>
    <row r="3662" customFormat="1" ht="12.75"/>
    <row r="3663" customFormat="1" ht="12.75"/>
    <row r="3664" customFormat="1" ht="12.75"/>
    <row r="3665" customFormat="1" ht="12.75"/>
    <row r="3666" customFormat="1" ht="12.75"/>
    <row r="3667" customFormat="1" ht="12.75"/>
    <row r="3668" customFormat="1" ht="12.75"/>
    <row r="3669" customFormat="1" ht="12.75"/>
    <row r="3670" customFormat="1" ht="12.75"/>
    <row r="3671" customFormat="1" ht="12.75"/>
    <row r="3672" customFormat="1" ht="12.75"/>
    <row r="3673" customFormat="1" ht="12.75"/>
    <row r="3674" customFormat="1" ht="12.75"/>
    <row r="3675" customFormat="1" ht="12.75"/>
    <row r="3676" customFormat="1" ht="12.75"/>
    <row r="3677" customFormat="1" ht="12.75"/>
    <row r="3678" customFormat="1" ht="12.75"/>
    <row r="3679" customFormat="1" ht="12.75"/>
    <row r="3680" customFormat="1" ht="12.75"/>
    <row r="3681" customFormat="1" ht="12.75"/>
    <row r="3682" customFormat="1" ht="12.75"/>
    <row r="3683" customFormat="1" ht="12.75"/>
    <row r="3684" customFormat="1" ht="12.75"/>
    <row r="3685" customFormat="1" ht="12.75"/>
    <row r="3686" customFormat="1" ht="12.75"/>
    <row r="3687" customFormat="1" ht="12.75"/>
    <row r="3688" customFormat="1" ht="12.75"/>
    <row r="3689" customFormat="1" ht="12.75"/>
    <row r="3690" customFormat="1" ht="12.75"/>
    <row r="3691" customFormat="1" ht="12.75"/>
    <row r="3692" customFormat="1" ht="12.75"/>
    <row r="3693" customFormat="1" ht="12.75"/>
    <row r="3694" customFormat="1" ht="12.75"/>
    <row r="3695" customFormat="1" ht="12.75"/>
    <row r="3696" customFormat="1" ht="12.75"/>
    <row r="3697" customFormat="1" ht="12.75"/>
    <row r="3698" customFormat="1" ht="12.75"/>
    <row r="3699" customFormat="1" ht="12.75"/>
    <row r="3700" customFormat="1" ht="12.75"/>
    <row r="3701" customFormat="1" ht="12.75"/>
    <row r="3702" customFormat="1" ht="12.75"/>
    <row r="3703" customFormat="1" ht="12.75"/>
    <row r="3704" customFormat="1" ht="12.75"/>
    <row r="3705" customFormat="1" ht="12.75"/>
    <row r="3706" customFormat="1" ht="12.75"/>
    <row r="3707" customFormat="1" ht="12.75"/>
    <row r="3708" customFormat="1" ht="12.75"/>
    <row r="3709" customFormat="1" ht="12.75"/>
    <row r="3710" customFormat="1" ht="12.75"/>
    <row r="3711" customFormat="1" ht="12.75"/>
    <row r="3712" customFormat="1" ht="12.75"/>
    <row r="3713" customFormat="1" ht="12.75"/>
    <row r="3714" customFormat="1" ht="12.75"/>
    <row r="3715" customFormat="1" ht="12.75"/>
    <row r="3716" customFormat="1" ht="12.75"/>
    <row r="3717" customFormat="1" ht="12.75"/>
    <row r="3718" customFormat="1" ht="12.75"/>
    <row r="3719" customFormat="1" ht="12.75"/>
    <row r="3720" customFormat="1" ht="12.75"/>
    <row r="3721" customFormat="1" ht="12.75"/>
    <row r="3722" customFormat="1" ht="12.75"/>
    <row r="3723" customFormat="1" ht="12.75"/>
    <row r="3724" customFormat="1" ht="12.75"/>
    <row r="3725" customFormat="1" ht="12.75"/>
    <row r="3726" customFormat="1" ht="12.75"/>
    <row r="3727" customFormat="1" ht="12.75"/>
    <row r="3728" customFormat="1" ht="12.75"/>
    <row r="3729" customFormat="1" ht="12.75"/>
    <row r="3730" customFormat="1" ht="12.75"/>
    <row r="3731" customFormat="1" ht="12.75"/>
    <row r="3732" customFormat="1" ht="12.75"/>
    <row r="3733" customFormat="1" ht="12.75"/>
    <row r="3734" customFormat="1" ht="12.75"/>
    <row r="3735" customFormat="1" ht="12.75"/>
    <row r="3736" customFormat="1" ht="12.75"/>
    <row r="3737" customFormat="1" ht="12.75"/>
    <row r="3738" customFormat="1" ht="12.75"/>
    <row r="3739" customFormat="1" ht="12.75"/>
    <row r="3740" customFormat="1" ht="12.75"/>
    <row r="3741" customFormat="1" ht="12.75"/>
    <row r="3742" customFormat="1" ht="12.75"/>
    <row r="3743" customFormat="1" ht="12.75"/>
    <row r="3744" customFormat="1" ht="12.75"/>
    <row r="3745" customFormat="1" ht="12.75"/>
    <row r="3746" customFormat="1" ht="12.75"/>
    <row r="3747" customFormat="1" ht="12.75"/>
    <row r="3748" customFormat="1" ht="12.75"/>
    <row r="3749" customFormat="1" ht="12.75"/>
    <row r="3750" customFormat="1" ht="12.75"/>
    <row r="3751" customFormat="1" ht="12.75"/>
    <row r="3752" customFormat="1" ht="12.75"/>
    <row r="3753" customFormat="1" ht="12.75"/>
    <row r="3754" customFormat="1" ht="12.75"/>
    <row r="3755" customFormat="1" ht="12.75"/>
    <row r="3756" customFormat="1" ht="12.75"/>
    <row r="3757" customFormat="1" ht="12.75"/>
    <row r="3758" customFormat="1" ht="12.75"/>
    <row r="3759" customFormat="1" ht="12.75"/>
    <row r="3760" customFormat="1" ht="12.75"/>
    <row r="3761" customFormat="1" ht="12.75"/>
    <row r="3762" customFormat="1" ht="12.75"/>
    <row r="3763" customFormat="1" ht="12.75"/>
    <row r="3764" customFormat="1" ht="12.75"/>
    <row r="3765" customFormat="1" ht="12.75"/>
    <row r="3766" customFormat="1" ht="12.75"/>
    <row r="3767" customFormat="1" ht="12.75"/>
    <row r="3768" customFormat="1" ht="12.75"/>
    <row r="3769" customFormat="1" ht="12.75"/>
    <row r="3770" customFormat="1" ht="12.75"/>
    <row r="3771" customFormat="1" ht="12.75"/>
    <row r="3772" customFormat="1" ht="12.75"/>
    <row r="3773" customFormat="1" ht="12.75"/>
    <row r="3774" customFormat="1" ht="12.75"/>
    <row r="3775" customFormat="1" ht="12.75"/>
    <row r="3776" customFormat="1" ht="12.75"/>
    <row r="3777" customFormat="1" ht="12.75"/>
    <row r="3778" customFormat="1" ht="12.75"/>
    <row r="3779" customFormat="1" ht="12.75"/>
    <row r="3780" customFormat="1" ht="12.75"/>
    <row r="3781" customFormat="1" ht="12.75"/>
    <row r="3782" customFormat="1" ht="12.75"/>
    <row r="3783" customFormat="1" ht="12.75"/>
    <row r="3784" customFormat="1" ht="12.75"/>
    <row r="3785" customFormat="1" ht="12.75"/>
    <row r="3786" customFormat="1" ht="12.75"/>
    <row r="3787" customFormat="1" ht="12.75"/>
    <row r="3788" customFormat="1" ht="12.75"/>
    <row r="3789" customFormat="1" ht="12.75"/>
    <row r="3790" customFormat="1" ht="12.75"/>
    <row r="3791" customFormat="1" ht="12.75"/>
    <row r="3792" customFormat="1" ht="12.75"/>
    <row r="3793" customFormat="1" ht="12.75"/>
    <row r="3794" customFormat="1" ht="12.75"/>
    <row r="3795" customFormat="1" ht="12.75"/>
    <row r="3796" customFormat="1" ht="12.75"/>
    <row r="3797" customFormat="1" ht="12.75"/>
    <row r="3798" customFormat="1" ht="12.75"/>
    <row r="3799" customFormat="1" ht="12.75"/>
    <row r="3800" customFormat="1" ht="12.75"/>
    <row r="3801" customFormat="1" ht="12.75"/>
    <row r="3802" customFormat="1" ht="12.75"/>
    <row r="3803" customFormat="1" ht="12.75"/>
    <row r="3804" customFormat="1" ht="12.75"/>
    <row r="3805" customFormat="1" ht="12.75"/>
    <row r="3806" customFormat="1" ht="12.75"/>
    <row r="3807" customFormat="1" ht="12.75"/>
    <row r="3808" customFormat="1" ht="12.75"/>
    <row r="3809" customFormat="1" ht="12.75"/>
    <row r="3810" customFormat="1" ht="12.75"/>
    <row r="3811" customFormat="1" ht="12.75"/>
    <row r="3812" customFormat="1" ht="12.75"/>
    <row r="3813" customFormat="1" ht="12.75"/>
    <row r="3814" customFormat="1" ht="12.75"/>
    <row r="3815" customFormat="1" ht="12.75"/>
    <row r="3816" customFormat="1" ht="12.75"/>
    <row r="3817" customFormat="1" ht="12.75"/>
    <row r="3818" customFormat="1" ht="12.75"/>
    <row r="3819" customFormat="1" ht="12.75"/>
    <row r="3820" customFormat="1" ht="12.75"/>
    <row r="3821" customFormat="1" ht="12.75"/>
    <row r="3822" customFormat="1" ht="12.75"/>
    <row r="3823" customFormat="1" ht="12.75"/>
    <row r="3824" customFormat="1" ht="12.75"/>
    <row r="3825" customFormat="1" ht="12.75"/>
    <row r="3826" customFormat="1" ht="12.75"/>
    <row r="3827" customFormat="1" ht="12.75"/>
    <row r="3828" customFormat="1" ht="12.75"/>
    <row r="3829" customFormat="1" ht="12.75"/>
    <row r="3830" customFormat="1" ht="12.75"/>
    <row r="3831" customFormat="1" ht="12.75"/>
    <row r="3832" customFormat="1" ht="12.75"/>
    <row r="3833" customFormat="1" ht="12.75"/>
    <row r="3834" customFormat="1" ht="12.75"/>
    <row r="3835" customFormat="1" ht="12.75"/>
    <row r="3836" customFormat="1" ht="12.75"/>
    <row r="3837" customFormat="1" ht="12.75"/>
    <row r="3838" customFormat="1" ht="12.75"/>
    <row r="3839" customFormat="1" ht="12.75"/>
    <row r="3840" customFormat="1" ht="12.75"/>
    <row r="3841" customFormat="1" ht="12.75"/>
    <row r="3842" customFormat="1" ht="12.75"/>
    <row r="3843" customFormat="1" ht="12.75"/>
    <row r="3844" customFormat="1" ht="12.75"/>
    <row r="3845" customFormat="1" ht="12.75"/>
    <row r="3846" customFormat="1" ht="12.75"/>
    <row r="3847" customFormat="1" ht="12.75"/>
    <row r="3848" customFormat="1" ht="12.75"/>
    <row r="3849" customFormat="1" ht="12.75"/>
    <row r="3850" customFormat="1" ht="12.75"/>
    <row r="3851" customFormat="1" ht="12.75"/>
    <row r="3852" customFormat="1" ht="12.75"/>
    <row r="3853" customFormat="1" ht="12.75"/>
    <row r="3854" customFormat="1" ht="12.75"/>
    <row r="3855" customFormat="1" ht="12.75"/>
    <row r="3856" customFormat="1" ht="12.75"/>
    <row r="3857" customFormat="1" ht="12.75"/>
    <row r="3858" customFormat="1" ht="12.75"/>
    <row r="3859" customFormat="1" ht="12.75"/>
    <row r="3860" customFormat="1" ht="12.75"/>
    <row r="3861" customFormat="1" ht="12.75"/>
    <row r="3862" customFormat="1" ht="12.75"/>
    <row r="3863" customFormat="1" ht="12.75"/>
    <row r="3864" customFormat="1" ht="12.75"/>
    <row r="3865" customFormat="1" ht="12.75"/>
    <row r="3866" customFormat="1" ht="12.75"/>
    <row r="3867" customFormat="1" ht="12.75"/>
    <row r="3868" customFormat="1" ht="12.75"/>
    <row r="3869" customFormat="1" ht="12.75"/>
    <row r="3870" customFormat="1" ht="12.75"/>
    <row r="3871" customFormat="1" ht="12.75"/>
    <row r="3872" customFormat="1" ht="12.75"/>
    <row r="3873" customFormat="1" ht="12.75"/>
    <row r="3874" customFormat="1" ht="12.75"/>
    <row r="3875" customFormat="1" ht="12.75"/>
    <row r="3876" customFormat="1" ht="12.75"/>
    <row r="3877" customFormat="1" ht="12.75"/>
    <row r="3878" customFormat="1" ht="12.75"/>
    <row r="3879" customFormat="1" ht="12.75"/>
    <row r="3880" customFormat="1" ht="12.75"/>
    <row r="3881" customFormat="1" ht="12.75"/>
    <row r="3882" customFormat="1" ht="12.75"/>
    <row r="3883" customFormat="1" ht="12.75"/>
    <row r="3884" customFormat="1" ht="12.75"/>
    <row r="3885" customFormat="1" ht="12.75"/>
    <row r="3886" customFormat="1" ht="12.75"/>
    <row r="3887" customFormat="1" ht="12.75"/>
    <row r="3888" customFormat="1" ht="12.75"/>
    <row r="3889" customFormat="1" ht="12.75"/>
    <row r="3890" customFormat="1" ht="12.75"/>
    <row r="3891" customFormat="1" ht="12.75"/>
    <row r="3892" customFormat="1" ht="12.75"/>
    <row r="3893" customFormat="1" ht="12.75"/>
    <row r="3894" customFormat="1" ht="12.75"/>
    <row r="3895" customFormat="1" ht="12.75"/>
    <row r="3896" customFormat="1" ht="12.75"/>
    <row r="3897" customFormat="1" ht="12.75"/>
    <row r="3898" customFormat="1" ht="12.75"/>
    <row r="3899" customFormat="1" ht="12.75"/>
    <row r="3900" customFormat="1" ht="12.75"/>
    <row r="3901" customFormat="1" ht="12.75"/>
    <row r="3902" customFormat="1" ht="12.75"/>
    <row r="3903" customFormat="1" ht="12.75"/>
    <row r="3904" customFormat="1" ht="12.75"/>
    <row r="3905" customFormat="1" ht="12.75"/>
    <row r="3906" customFormat="1" ht="12.75"/>
    <row r="3907" customFormat="1" ht="12.75"/>
    <row r="3908" customFormat="1" ht="12.75"/>
    <row r="3909" customFormat="1" ht="12.75"/>
    <row r="3910" customFormat="1" ht="12.75"/>
    <row r="3911" customFormat="1" ht="12.75"/>
    <row r="3912" customFormat="1" ht="12.75"/>
    <row r="3913" customFormat="1" ht="12.75"/>
    <row r="3914" customFormat="1" ht="12.75"/>
    <row r="3915" customFormat="1" ht="12.75"/>
    <row r="3916" customFormat="1" ht="12.75"/>
    <row r="3917" customFormat="1" ht="12.75"/>
    <row r="3918" customFormat="1" ht="12.75"/>
    <row r="3919" customFormat="1" ht="12.75"/>
    <row r="3920" customFormat="1" ht="12.75"/>
    <row r="3921" customFormat="1" ht="12.75"/>
    <row r="3922" customFormat="1" ht="12.75"/>
    <row r="3923" customFormat="1" ht="12.75"/>
    <row r="3924" customFormat="1" ht="12.75"/>
    <row r="3925" customFormat="1" ht="12.75"/>
    <row r="3926" customFormat="1" ht="12.75"/>
    <row r="3927" customFormat="1" ht="12.75"/>
    <row r="3928" customFormat="1" ht="12.75"/>
    <row r="3929" customFormat="1" ht="12.75"/>
    <row r="3930" customFormat="1" ht="12.75"/>
    <row r="3931" customFormat="1" ht="12.75"/>
    <row r="3932" customFormat="1" ht="12.75"/>
    <row r="3933" customFormat="1" ht="12.75"/>
    <row r="3934" customFormat="1" ht="12.75"/>
    <row r="3935" customFormat="1" ht="12.75"/>
    <row r="3936" customFormat="1" ht="12.75"/>
    <row r="3937" customFormat="1" ht="12.75"/>
    <row r="3938" customFormat="1" ht="12.75"/>
    <row r="3939" customFormat="1" ht="12.75"/>
    <row r="3940" customFormat="1" ht="12.75"/>
    <row r="3941" customFormat="1" ht="12.75"/>
    <row r="3942" customFormat="1" ht="12.75"/>
    <row r="3943" customFormat="1" ht="12.75"/>
    <row r="3944" customFormat="1" ht="12.75"/>
    <row r="3945" customFormat="1" ht="12.75"/>
    <row r="3946" customFormat="1" ht="12.75"/>
    <row r="3947" customFormat="1" ht="12.75"/>
    <row r="3948" customFormat="1" ht="12.75"/>
    <row r="3949" customFormat="1" ht="12.75"/>
    <row r="3950" customFormat="1" ht="12.75"/>
    <row r="3951" customFormat="1" ht="12.75"/>
    <row r="3952" customFormat="1" ht="12.75"/>
    <row r="3953" customFormat="1" ht="12.75"/>
    <row r="3954" customFormat="1" ht="12.75"/>
    <row r="3955" customFormat="1" ht="12.75"/>
    <row r="3956" customFormat="1" ht="12.75"/>
    <row r="3957" customFormat="1" ht="12.75"/>
    <row r="3958" customFormat="1" ht="12.75"/>
    <row r="3959" customFormat="1" ht="12.75"/>
    <row r="3960" customFormat="1" ht="12.75"/>
    <row r="3961" customFormat="1" ht="12.75"/>
    <row r="3962" customFormat="1" ht="12.75"/>
    <row r="3963" customFormat="1" ht="12.75"/>
    <row r="3964" customFormat="1" ht="12.75"/>
    <row r="3965" customFormat="1" ht="12.75"/>
    <row r="3966" customFormat="1" ht="12.75"/>
    <row r="3967" customFormat="1" ht="12.75"/>
    <row r="3968" customFormat="1" ht="12.75"/>
    <row r="3969" customFormat="1" ht="12.75"/>
    <row r="3970" customFormat="1" ht="12.75"/>
    <row r="3971" customFormat="1" ht="12.75"/>
    <row r="3972" customFormat="1" ht="12.75"/>
    <row r="3973" customFormat="1" ht="12.75"/>
    <row r="3974" customFormat="1" ht="12.75"/>
    <row r="3975" customFormat="1" ht="12.75"/>
    <row r="3976" customFormat="1" ht="12.75"/>
    <row r="3977" customFormat="1" ht="12.75"/>
    <row r="3978" customFormat="1" ht="12.75"/>
    <row r="3979" customFormat="1" ht="12.75"/>
    <row r="3980" customFormat="1" ht="12.75"/>
    <row r="3981" customFormat="1" ht="12.75"/>
    <row r="3982" customFormat="1" ht="12.75"/>
    <row r="3983" customFormat="1" ht="12.75"/>
    <row r="3984" customFormat="1" ht="12.75"/>
    <row r="3985" customFormat="1" ht="12.75"/>
    <row r="3986" customFormat="1" ht="12.75"/>
    <row r="3987" customFormat="1" ht="12.75"/>
    <row r="3988" customFormat="1" ht="12.75"/>
    <row r="3989" customFormat="1" ht="12.75"/>
    <row r="3990" customFormat="1" ht="12.75"/>
    <row r="3991" customFormat="1" ht="12.75"/>
    <row r="3992" customFormat="1" ht="12.75"/>
    <row r="3993" customFormat="1" ht="12.75"/>
    <row r="3994" customFormat="1" ht="12.75"/>
    <row r="3995" customFormat="1" ht="12.75"/>
    <row r="3996" customFormat="1" ht="12.75"/>
    <row r="3997" customFormat="1" ht="12.75"/>
    <row r="3998" customFormat="1" ht="12.75"/>
    <row r="3999" customFormat="1" ht="12.75"/>
    <row r="4000" customFormat="1" ht="12.75"/>
    <row r="4001" customFormat="1" ht="12.75"/>
    <row r="4002" customFormat="1" ht="12.75"/>
    <row r="4003" customFormat="1" ht="12.75"/>
    <row r="4004" customFormat="1" ht="12.75"/>
    <row r="4005" customFormat="1" ht="12.75"/>
    <row r="4006" customFormat="1" ht="12.75"/>
    <row r="4007" customFormat="1" ht="12.75"/>
    <row r="4008" customFormat="1" ht="12.75"/>
    <row r="4009" customFormat="1" ht="12.75"/>
    <row r="4010" customFormat="1" ht="12.75"/>
    <row r="4011" customFormat="1" ht="12.75"/>
    <row r="4012" customFormat="1" ht="12.75"/>
    <row r="4013" customFormat="1" ht="12.75"/>
    <row r="4014" customFormat="1" ht="12.75"/>
    <row r="4015" customFormat="1" ht="12.75"/>
    <row r="4016" customFormat="1" ht="12.75"/>
    <row r="4017" customFormat="1" ht="12.75"/>
    <row r="4018" customFormat="1" ht="12.75"/>
    <row r="4019" customFormat="1" ht="12.75"/>
    <row r="4020" customFormat="1" ht="12.75"/>
    <row r="4021" customFormat="1" ht="12.75"/>
    <row r="4022" customFormat="1" ht="12.75"/>
    <row r="4023" customFormat="1" ht="12.75"/>
    <row r="4024" customFormat="1" ht="12.75"/>
    <row r="4025" customFormat="1" ht="12.75"/>
    <row r="4026" customFormat="1" ht="12.75"/>
    <row r="4027" customFormat="1" ht="12.75"/>
    <row r="4028" customFormat="1" ht="12.75"/>
    <row r="4029" customFormat="1" ht="12.75"/>
    <row r="4030" customFormat="1" ht="12.75"/>
    <row r="4031" customFormat="1" ht="12.75"/>
    <row r="4032" customFormat="1" ht="12.75"/>
    <row r="4033" customFormat="1" ht="12.75"/>
    <row r="4034" customFormat="1" ht="12.75"/>
    <row r="4035" customFormat="1" ht="12.75"/>
    <row r="4036" customFormat="1" ht="12.75"/>
    <row r="4037" customFormat="1" ht="12.75"/>
    <row r="4038" customFormat="1" ht="12.75"/>
    <row r="4039" customFormat="1" ht="12.75"/>
    <row r="4040" customFormat="1" ht="12.75"/>
    <row r="4041" customFormat="1" ht="12.75"/>
    <row r="4042" customFormat="1" ht="12.75"/>
    <row r="4043" customFormat="1" ht="12.75"/>
    <row r="4044" customFormat="1" ht="12.75"/>
    <row r="4045" customFormat="1" ht="12.75"/>
    <row r="4046" customFormat="1" ht="12.75"/>
    <row r="4047" customFormat="1" ht="12.75"/>
    <row r="4048" customFormat="1" ht="12.75"/>
    <row r="4049" customFormat="1" ht="12.75"/>
    <row r="4050" customFormat="1" ht="12.75"/>
    <row r="4051" customFormat="1" ht="12.75"/>
    <row r="4052" customFormat="1" ht="12.75"/>
    <row r="4053" customFormat="1" ht="12.75"/>
    <row r="4054" customFormat="1" ht="12.75"/>
    <row r="4055" customFormat="1" ht="12.75"/>
    <row r="4056" customFormat="1" ht="12.75"/>
    <row r="4057" customFormat="1" ht="12.75"/>
    <row r="4058" customFormat="1" ht="12.75"/>
    <row r="4059" customFormat="1" ht="12.75"/>
    <row r="4060" customFormat="1" ht="12.75"/>
    <row r="4061" customFormat="1" ht="12.75"/>
    <row r="4062" customFormat="1" ht="12.75"/>
    <row r="4063" customFormat="1" ht="12.75"/>
    <row r="4064" customFormat="1" ht="12.75"/>
    <row r="4065" customFormat="1" ht="12.75"/>
    <row r="4066" customFormat="1" ht="12.75"/>
    <row r="4067" customFormat="1" ht="12.75"/>
    <row r="4068" customFormat="1" ht="12.75"/>
    <row r="4069" customFormat="1" ht="12.75"/>
    <row r="4070" customFormat="1" ht="12.75"/>
    <row r="4071" customFormat="1" ht="12.75"/>
    <row r="4072" customFormat="1" ht="12.75"/>
    <row r="4073" customFormat="1" ht="12.75"/>
    <row r="4074" customFormat="1" ht="12.75"/>
    <row r="4075" customFormat="1" ht="12.75"/>
    <row r="4076" customFormat="1" ht="12.75"/>
    <row r="4077" customFormat="1" ht="12.75"/>
    <row r="4078" customFormat="1" ht="12.75"/>
    <row r="4079" customFormat="1" ht="12.75"/>
    <row r="4080" customFormat="1" ht="12.75"/>
    <row r="4081" customFormat="1" ht="12.75"/>
    <row r="4082" customFormat="1" ht="12.75"/>
    <row r="4083" customFormat="1" ht="12.75"/>
    <row r="4084" customFormat="1" ht="12.75"/>
    <row r="4085" customFormat="1" ht="12.75"/>
    <row r="4086" customFormat="1" ht="12.75"/>
    <row r="4087" customFormat="1" ht="12.75"/>
    <row r="4088" customFormat="1" ht="12.75"/>
    <row r="4089" customFormat="1" ht="12.75"/>
    <row r="4090" customFormat="1" ht="12.75"/>
    <row r="4091" customFormat="1" ht="12.75"/>
    <row r="4092" customFormat="1" ht="12.75"/>
    <row r="4093" customFormat="1" ht="12.75"/>
    <row r="4094" customFormat="1" ht="12.75"/>
    <row r="4095" customFormat="1" ht="12.75"/>
    <row r="4096" customFormat="1" ht="12.75"/>
    <row r="4097" customFormat="1" ht="12.75"/>
    <row r="4098" customFormat="1" ht="12.75"/>
    <row r="4099" customFormat="1" ht="12.75"/>
    <row r="4100" customFormat="1" ht="12.75"/>
    <row r="4101" customFormat="1" ht="12.75"/>
    <row r="4102" customFormat="1" ht="12.75"/>
    <row r="4103" customFormat="1" ht="12.75"/>
    <row r="4104" customFormat="1" ht="12.75"/>
    <row r="4105" customFormat="1" ht="12.75"/>
    <row r="4106" customFormat="1" ht="12.75"/>
    <row r="4107" customFormat="1" ht="12.75"/>
    <row r="4108" customFormat="1" ht="12.75"/>
    <row r="4109" customFormat="1" ht="12.75"/>
    <row r="4110" customFormat="1" ht="12.75"/>
    <row r="4111" customFormat="1" ht="12.75"/>
    <row r="4112" customFormat="1" ht="12.75"/>
    <row r="4113" customFormat="1" ht="12.75"/>
    <row r="4114" customFormat="1" ht="12.75"/>
    <row r="4115" customFormat="1" ht="12.75"/>
    <row r="4116" customFormat="1" ht="12.75"/>
    <row r="4117" customFormat="1" ht="12.75"/>
    <row r="4118" customFormat="1" ht="12.75"/>
    <row r="4119" customFormat="1" ht="12.75"/>
    <row r="4120" customFormat="1" ht="12.75"/>
    <row r="4121" customFormat="1" ht="12.75"/>
    <row r="4122" customFormat="1" ht="12.75"/>
    <row r="4123" customFormat="1" ht="12.75"/>
    <row r="4124" customFormat="1" ht="12.75"/>
    <row r="4125" customFormat="1" ht="12.75"/>
    <row r="4126" customFormat="1" ht="12.75"/>
    <row r="4127" customFormat="1" ht="12.75"/>
    <row r="4128" customFormat="1" ht="12.75"/>
    <row r="4129" customFormat="1" ht="12.75"/>
    <row r="4130" customFormat="1" ht="12.75"/>
    <row r="4131" customFormat="1" ht="12.75"/>
    <row r="4132" customFormat="1" ht="12.75"/>
    <row r="4133" customFormat="1" ht="12.75"/>
    <row r="4134" customFormat="1" ht="12.75"/>
    <row r="4135" customFormat="1" ht="12.75"/>
    <row r="4136" customFormat="1" ht="12.75"/>
    <row r="4137" customFormat="1" ht="12.75"/>
    <row r="4138" customFormat="1" ht="12.75"/>
    <row r="4139" customFormat="1" ht="12.75"/>
    <row r="4140" customFormat="1" ht="12.75"/>
    <row r="4141" customFormat="1" ht="12.75"/>
    <row r="4142" customFormat="1" ht="12.75"/>
    <row r="4143" customFormat="1" ht="12.75"/>
    <row r="4144" customFormat="1" ht="12.75"/>
    <row r="4145" customFormat="1" ht="12.75"/>
    <row r="4146" customFormat="1" ht="12.75"/>
    <row r="4147" customFormat="1" ht="12.75"/>
    <row r="4148" customFormat="1" ht="12.75"/>
    <row r="4149" customFormat="1" ht="12.75"/>
    <row r="4150" customFormat="1" ht="12.75"/>
    <row r="4151" customFormat="1" ht="12.75"/>
    <row r="4152" customFormat="1" ht="12.75"/>
    <row r="4153" customFormat="1" ht="12.75"/>
    <row r="4154" customFormat="1" ht="12.75"/>
    <row r="4155" customFormat="1" ht="12.75"/>
    <row r="4156" customFormat="1" ht="12.75"/>
    <row r="4157" customFormat="1" ht="12.75"/>
    <row r="4158" customFormat="1" ht="12.75"/>
    <row r="4159" customFormat="1" ht="12.75"/>
    <row r="4160" customFormat="1" ht="12.75"/>
    <row r="4161" customFormat="1" ht="12.75"/>
    <row r="4162" customFormat="1" ht="12.75"/>
    <row r="4163" customFormat="1" ht="12.75"/>
    <row r="4164" customFormat="1" ht="12.75"/>
    <row r="4165" customFormat="1" ht="12.75"/>
    <row r="4166" customFormat="1" ht="12.75"/>
    <row r="4167" customFormat="1" ht="12.75"/>
    <row r="4168" customFormat="1" ht="12.75"/>
    <row r="4169" customFormat="1" ht="12.75"/>
    <row r="4170" customFormat="1" ht="12.75"/>
    <row r="4171" customFormat="1" ht="12.75"/>
    <row r="4172" customFormat="1" ht="12.75"/>
    <row r="4173" customFormat="1" ht="12.75"/>
    <row r="4174" customFormat="1" ht="12.75"/>
    <row r="4175" customFormat="1" ht="12.75"/>
    <row r="4176" customFormat="1" ht="12.75"/>
    <row r="4177" customFormat="1" ht="12.75"/>
    <row r="4178" customFormat="1" ht="12.75"/>
    <row r="4179" customFormat="1" ht="12.75"/>
    <row r="4180" customFormat="1" ht="12.75"/>
    <row r="4181" customFormat="1" ht="12.75"/>
    <row r="4182" customFormat="1" ht="12.75"/>
    <row r="4183" customFormat="1" ht="12.75"/>
    <row r="4184" customFormat="1" ht="12.75"/>
    <row r="4185" customFormat="1" ht="12.75"/>
    <row r="4186" customFormat="1" ht="12.75"/>
    <row r="4187" customFormat="1" ht="12.75"/>
    <row r="4188" customFormat="1" ht="12.75"/>
    <row r="4189" customFormat="1" ht="12.75"/>
    <row r="4190" customFormat="1" ht="12.75"/>
    <row r="4191" customFormat="1" ht="12.75"/>
    <row r="4192" customFormat="1" ht="12.75"/>
    <row r="4193" customFormat="1" ht="12.75"/>
    <row r="4194" customFormat="1" ht="12.75"/>
    <row r="4195" customFormat="1" ht="12.75"/>
    <row r="4196" customFormat="1" ht="12.75"/>
    <row r="4197" customFormat="1" ht="12.75"/>
    <row r="4198" customFormat="1" ht="12.75"/>
    <row r="4199" customFormat="1" ht="12.75"/>
    <row r="4200" customFormat="1" ht="12.75"/>
    <row r="4201" customFormat="1" ht="12.75"/>
    <row r="4202" customFormat="1" ht="12.75"/>
    <row r="4203" customFormat="1" ht="12.75"/>
    <row r="4204" customFormat="1" ht="12.75"/>
    <row r="4205" customFormat="1" ht="12.75"/>
    <row r="4206" customFormat="1" ht="12.75"/>
    <row r="4207" customFormat="1" ht="12.75"/>
    <row r="4208" customFormat="1" ht="12.75"/>
    <row r="4209" customFormat="1" ht="12.75"/>
    <row r="4210" customFormat="1" ht="12.75"/>
    <row r="4211" customFormat="1" ht="12.75"/>
    <row r="4212" customFormat="1" ht="12.75"/>
    <row r="4213" customFormat="1" ht="12.75"/>
    <row r="4214" customFormat="1" ht="12.75"/>
    <row r="4215" customFormat="1" ht="12.75"/>
    <row r="4216" customFormat="1" ht="12.75"/>
    <row r="4217" customFormat="1" ht="12.75"/>
    <row r="4218" customFormat="1" ht="12.75"/>
    <row r="4219" customFormat="1" ht="12.75"/>
    <row r="4220" customFormat="1" ht="12.75"/>
    <row r="4221" customFormat="1" ht="12.75"/>
    <row r="4222" customFormat="1" ht="12.75"/>
    <row r="4223" customFormat="1" ht="12.75"/>
    <row r="4224" customFormat="1" ht="12.75"/>
    <row r="4225" customFormat="1" ht="12.75"/>
    <row r="4226" customFormat="1" ht="12.75"/>
    <row r="4227" customFormat="1" ht="12.75"/>
    <row r="4228" customFormat="1" ht="12.75"/>
    <row r="4229" customFormat="1" ht="12.75"/>
    <row r="4230" customFormat="1" ht="12.75"/>
    <row r="4231" customFormat="1" ht="12.75"/>
    <row r="4232" customFormat="1" ht="12.75"/>
    <row r="4233" customFormat="1" ht="12.75"/>
    <row r="4234" customFormat="1" ht="12.75"/>
    <row r="4235" customFormat="1" ht="12.75"/>
    <row r="4236" customFormat="1" ht="12.75"/>
    <row r="4237" customFormat="1" ht="12.75"/>
    <row r="4238" customFormat="1" ht="12.75"/>
    <row r="4239" customFormat="1" ht="12.75"/>
    <row r="4240" customFormat="1" ht="12.75"/>
    <row r="4241" customFormat="1" ht="12.75"/>
    <row r="4242" customFormat="1" ht="12.75"/>
    <row r="4243" customFormat="1" ht="12.75"/>
    <row r="4244" customFormat="1" ht="12.75"/>
    <row r="4245" customFormat="1" ht="12.75"/>
    <row r="4246" customFormat="1" ht="12.75"/>
    <row r="4247" customFormat="1" ht="12.75"/>
    <row r="4248" customFormat="1" ht="12.75"/>
    <row r="4249" customFormat="1" ht="12.75"/>
    <row r="4250" customFormat="1" ht="12.75"/>
    <row r="4251" customFormat="1" ht="12.75"/>
    <row r="4252" customFormat="1" ht="12.75"/>
    <row r="4253" customFormat="1" ht="12.75"/>
    <row r="4254" customFormat="1" ht="12.75"/>
    <row r="4255" customFormat="1" ht="12.75"/>
    <row r="4256" customFormat="1" ht="12.75"/>
    <row r="4257" customFormat="1" ht="12.75"/>
    <row r="4258" customFormat="1" ht="12.75"/>
    <row r="4259" customFormat="1" ht="12.75"/>
    <row r="4260" customFormat="1" ht="12.75"/>
    <row r="4261" customFormat="1" ht="12.75"/>
    <row r="4262" customFormat="1" ht="12.75"/>
    <row r="4263" customFormat="1" ht="12.75"/>
    <row r="4264" customFormat="1" ht="12.75"/>
    <row r="4265" customFormat="1" ht="12.75"/>
    <row r="4266" customFormat="1" ht="12.75"/>
    <row r="4267" customFormat="1" ht="12.75"/>
    <row r="4268" customFormat="1" ht="12.75"/>
    <row r="4269" customFormat="1" ht="12.75"/>
    <row r="4270" customFormat="1" ht="12.75"/>
    <row r="4271" customFormat="1" ht="12.75"/>
    <row r="4272" customFormat="1" ht="12.75"/>
    <row r="4273" customFormat="1" ht="12.75"/>
    <row r="4274" customFormat="1" ht="12.75"/>
    <row r="4275" customFormat="1" ht="12.75"/>
    <row r="4276" customFormat="1" ht="12.75"/>
    <row r="4277" customFormat="1" ht="12.75"/>
    <row r="4278" customFormat="1" ht="12.75"/>
    <row r="4279" customFormat="1" ht="12.75"/>
    <row r="4280" customFormat="1" ht="12.75"/>
    <row r="4281" customFormat="1" ht="12.75"/>
    <row r="4282" customFormat="1" ht="12.75"/>
    <row r="4283" customFormat="1" ht="12.75"/>
    <row r="4284" customFormat="1" ht="12.75"/>
    <row r="4285" customFormat="1" ht="12.75"/>
    <row r="4286" customFormat="1" ht="12.75"/>
    <row r="4287" customFormat="1" ht="12.75"/>
    <row r="4288" customFormat="1" ht="12.75"/>
    <row r="4289" customFormat="1" ht="12.75"/>
    <row r="4290" customFormat="1" ht="12.75"/>
    <row r="4291" customFormat="1" ht="12.75"/>
    <row r="4292" customFormat="1" ht="12.75"/>
    <row r="4293" customFormat="1" ht="12.75"/>
    <row r="4294" customFormat="1" ht="12.75"/>
    <row r="4295" customFormat="1" ht="12.75"/>
    <row r="4296" customFormat="1" ht="12.75"/>
    <row r="4297" customFormat="1" ht="12.75"/>
    <row r="4298" customFormat="1" ht="12.75"/>
    <row r="4299" customFormat="1" ht="12.75"/>
    <row r="4300" customFormat="1" ht="12.75"/>
    <row r="4301" customFormat="1" ht="12.75"/>
    <row r="4302" customFormat="1" ht="12.75"/>
    <row r="4303" customFormat="1" ht="12.75"/>
    <row r="4304" customFormat="1" ht="12.75"/>
    <row r="4305" customFormat="1" ht="12.75"/>
    <row r="4306" customFormat="1" ht="12.75"/>
    <row r="4307" customFormat="1" ht="12.75"/>
    <row r="4308" customFormat="1" ht="12.75"/>
    <row r="4309" customFormat="1" ht="12.75"/>
    <row r="4310" customFormat="1" ht="12.75"/>
    <row r="4311" customFormat="1" ht="12.75"/>
    <row r="4312" customFormat="1" ht="12.75"/>
    <row r="4313" customFormat="1" ht="12.75"/>
    <row r="4314" customFormat="1" ht="12.75"/>
    <row r="4315" customFormat="1" ht="12.75"/>
    <row r="4316" customFormat="1" ht="12.75"/>
    <row r="4317" customFormat="1" ht="12.75"/>
    <row r="4318" customFormat="1" ht="12.75"/>
    <row r="4319" customFormat="1" ht="12.75"/>
    <row r="4320" customFormat="1" ht="12.75"/>
    <row r="4321" customFormat="1" ht="12.75"/>
    <row r="4322" customFormat="1" ht="12.75"/>
    <row r="4323" customFormat="1" ht="12.75"/>
    <row r="4324" customFormat="1" ht="12.75"/>
    <row r="4325" customFormat="1" ht="12.75"/>
    <row r="4326" customFormat="1" ht="12.75"/>
    <row r="4327" customFormat="1" ht="12.75"/>
    <row r="4328" customFormat="1" ht="12.75"/>
    <row r="4329" customFormat="1" ht="12.75"/>
    <row r="4330" customFormat="1" ht="12.75"/>
    <row r="4331" customFormat="1" ht="12.75"/>
    <row r="4332" customFormat="1" ht="12.75"/>
    <row r="4333" customFormat="1" ht="12.75"/>
    <row r="4334" customFormat="1" ht="12.75"/>
    <row r="4335" customFormat="1" ht="12.75"/>
    <row r="4336" customFormat="1" ht="12.75"/>
    <row r="4337" customFormat="1" ht="12.75"/>
    <row r="4338" customFormat="1" ht="12.75"/>
    <row r="4339" customFormat="1" ht="12.75"/>
    <row r="4340" customFormat="1" ht="12.75"/>
    <row r="4341" customFormat="1" ht="12.75"/>
    <row r="4342" customFormat="1" ht="12.75"/>
    <row r="4343" customFormat="1" ht="12.75"/>
    <row r="4344" customFormat="1" ht="12.75"/>
    <row r="4345" customFormat="1" ht="12.75"/>
    <row r="4346" customFormat="1" ht="12.75"/>
    <row r="4347" customFormat="1" ht="12.75"/>
    <row r="4348" customFormat="1" ht="12.75"/>
    <row r="4349" customFormat="1" ht="12.75"/>
    <row r="4350" customFormat="1" ht="12.75"/>
    <row r="4351" customFormat="1" ht="12.75"/>
    <row r="4352" customFormat="1" ht="12.75"/>
    <row r="4353" customFormat="1" ht="12.75"/>
    <row r="4354" customFormat="1" ht="12.75"/>
    <row r="4355" customFormat="1" ht="12.75"/>
    <row r="4356" customFormat="1" ht="12.75"/>
    <row r="4357" customFormat="1" ht="12.75"/>
    <row r="4358" customFormat="1" ht="12.75"/>
    <row r="4359" customFormat="1" ht="12.75"/>
    <row r="4360" customFormat="1" ht="12.75"/>
    <row r="4361" customFormat="1" ht="12.75"/>
    <row r="4362" customFormat="1" ht="12.75"/>
    <row r="4363" customFormat="1" ht="12.75"/>
    <row r="4364" customFormat="1" ht="12.75"/>
    <row r="4365" customFormat="1" ht="12.75"/>
    <row r="4366" customFormat="1" ht="12.75"/>
    <row r="4367" customFormat="1" ht="12.75"/>
    <row r="4368" customFormat="1" ht="12.75"/>
    <row r="4369" customFormat="1" ht="12.75"/>
    <row r="4370" customFormat="1" ht="12.75"/>
    <row r="4371" customFormat="1" ht="12.75"/>
    <row r="4372" customFormat="1" ht="12.75"/>
    <row r="4373" customFormat="1" ht="12.75"/>
    <row r="4374" customFormat="1" ht="12.75"/>
    <row r="4375" customFormat="1" ht="12.75"/>
    <row r="4376" customFormat="1" ht="12.75"/>
    <row r="4377" customFormat="1" ht="12.75"/>
    <row r="4378" customFormat="1" ht="12.75"/>
    <row r="4379" customFormat="1" ht="12.75"/>
    <row r="4380" customFormat="1" ht="12.75"/>
    <row r="4381" customFormat="1" ht="12.75"/>
    <row r="4382" customFormat="1" ht="12.75"/>
    <row r="4383" customFormat="1" ht="12.75"/>
    <row r="4384" customFormat="1" ht="12.75"/>
    <row r="4385" customFormat="1" ht="12.75"/>
    <row r="4386" customFormat="1" ht="12.75"/>
    <row r="4387" customFormat="1" ht="12.75"/>
    <row r="4388" customFormat="1" ht="12.75"/>
    <row r="4389" customFormat="1" ht="12.75"/>
    <row r="4390" customFormat="1" ht="12.75"/>
    <row r="4391" customFormat="1" ht="12.75"/>
    <row r="4392" customFormat="1" ht="12.75"/>
    <row r="4393" customFormat="1" ht="12.75"/>
    <row r="4394" customFormat="1" ht="12.75"/>
    <row r="4395" customFormat="1" ht="12.75"/>
    <row r="4396" customFormat="1" ht="12.75"/>
    <row r="4397" customFormat="1" ht="12.75"/>
    <row r="4398" customFormat="1" ht="12.75"/>
    <row r="4399" customFormat="1" ht="12.75"/>
    <row r="4400" customFormat="1" ht="12.75"/>
    <row r="4401" customFormat="1" ht="12.75"/>
    <row r="4402" customFormat="1" ht="12.75"/>
    <row r="4403" customFormat="1" ht="12.75"/>
    <row r="4404" customFormat="1" ht="12.75"/>
    <row r="4405" customFormat="1" ht="12.75"/>
    <row r="4406" customFormat="1" ht="12.75"/>
    <row r="4407" customFormat="1" ht="12.75"/>
    <row r="4408" customFormat="1" ht="12.75"/>
    <row r="4409" customFormat="1" ht="12.75"/>
    <row r="4410" customFormat="1" ht="12.75"/>
    <row r="4411" customFormat="1" ht="12.75"/>
    <row r="4412" customFormat="1" ht="12.75"/>
    <row r="4413" customFormat="1" ht="12.75"/>
    <row r="4414" customFormat="1" ht="12.75"/>
    <row r="4415" customFormat="1" ht="12.75"/>
    <row r="4416" customFormat="1" ht="12.75"/>
    <row r="4417" customFormat="1" ht="12.75"/>
    <row r="4418" customFormat="1" ht="12.75"/>
    <row r="4419" customFormat="1" ht="12.75"/>
    <row r="4420" customFormat="1" ht="12.75"/>
    <row r="4421" customFormat="1" ht="12.75"/>
    <row r="4422" customFormat="1" ht="12.75"/>
    <row r="4423" customFormat="1" ht="12.75"/>
    <row r="4424" customFormat="1" ht="12.75"/>
    <row r="4425" customFormat="1" ht="12.75"/>
    <row r="4426" customFormat="1" ht="12.75"/>
    <row r="4427" customFormat="1" ht="12.75"/>
    <row r="4428" customFormat="1" ht="12.75"/>
    <row r="4429" customFormat="1" ht="12.75"/>
    <row r="4430" customFormat="1" ht="12.75"/>
    <row r="4431" customFormat="1" ht="12.75"/>
    <row r="4432" customFormat="1" ht="12.75"/>
    <row r="4433" customFormat="1" ht="12.75"/>
    <row r="4434" customFormat="1" ht="12.75"/>
    <row r="4435" customFormat="1" ht="12.75"/>
    <row r="4436" customFormat="1" ht="12.75"/>
    <row r="4437" customFormat="1" ht="12.75"/>
    <row r="4438" customFormat="1" ht="12.75"/>
    <row r="4439" customFormat="1" ht="12.75"/>
    <row r="4440" customFormat="1" ht="12.75"/>
    <row r="4441" customFormat="1" ht="12.75"/>
    <row r="4442" customFormat="1" ht="12.75"/>
    <row r="4443" customFormat="1" ht="12.75"/>
    <row r="4444" customFormat="1" ht="12.75"/>
    <row r="4445" customFormat="1" ht="12.75"/>
    <row r="4446" customFormat="1" ht="12.75"/>
    <row r="4447" customFormat="1" ht="12.75"/>
    <row r="4448" customFormat="1" ht="12.75"/>
    <row r="4449" customFormat="1" ht="12.75"/>
    <row r="4450" customFormat="1" ht="12.75"/>
    <row r="4451" customFormat="1" ht="12.75"/>
    <row r="4452" customFormat="1" ht="12.75"/>
    <row r="4453" customFormat="1" ht="12.75"/>
    <row r="4454" customFormat="1" ht="12.75"/>
    <row r="4455" customFormat="1" ht="12.75"/>
    <row r="4456" customFormat="1" ht="12.75"/>
    <row r="4457" customFormat="1" ht="12.75"/>
    <row r="4458" customFormat="1" ht="12.75"/>
    <row r="4459" customFormat="1" ht="12.75"/>
    <row r="4460" customFormat="1" ht="12.75"/>
    <row r="4461" customFormat="1" ht="12.75"/>
    <row r="4462" customFormat="1" ht="12.75"/>
    <row r="4463" customFormat="1" ht="12.75"/>
    <row r="4464" customFormat="1" ht="12.75"/>
    <row r="4465" customFormat="1" ht="12.75"/>
    <row r="4466" customFormat="1" ht="12.75"/>
    <row r="4467" customFormat="1" ht="12.75"/>
    <row r="4468" customFormat="1" ht="12.75"/>
    <row r="4469" customFormat="1" ht="12.75"/>
    <row r="4470" customFormat="1" ht="12.75"/>
    <row r="4471" customFormat="1" ht="12.75"/>
    <row r="4472" customFormat="1" ht="12.75"/>
    <row r="4473" customFormat="1" ht="12.75"/>
    <row r="4474" customFormat="1" ht="12.75"/>
    <row r="4475" customFormat="1" ht="12.75"/>
    <row r="4476" customFormat="1" ht="12.75"/>
    <row r="4477" customFormat="1" ht="12.75"/>
    <row r="4478" customFormat="1" ht="12.75"/>
    <row r="4479" customFormat="1" ht="12.75"/>
    <row r="4480" customFormat="1" ht="12.75"/>
    <row r="4481" customFormat="1" ht="12.75"/>
    <row r="4482" customFormat="1" ht="12.75"/>
    <row r="4483" customFormat="1" ht="12.75"/>
    <row r="4484" customFormat="1" ht="12.75"/>
    <row r="4485" customFormat="1" ht="12.75"/>
    <row r="4486" customFormat="1" ht="12.75"/>
    <row r="4487" customFormat="1" ht="12.75"/>
    <row r="4488" customFormat="1" ht="12.75"/>
    <row r="4489" customFormat="1" ht="12.75"/>
    <row r="4490" customFormat="1" ht="12.75"/>
    <row r="4491" customFormat="1" ht="12.75"/>
    <row r="4492" customFormat="1" ht="12.75"/>
    <row r="4493" customFormat="1" ht="12.75"/>
    <row r="4494" customFormat="1" ht="12.75"/>
    <row r="4495" customFormat="1" ht="12.75"/>
    <row r="4496" customFormat="1" ht="12.75"/>
    <row r="4497" customFormat="1" ht="12.75"/>
    <row r="4498" customFormat="1" ht="12.75"/>
    <row r="4499" customFormat="1" ht="12.75"/>
    <row r="4500" customFormat="1" ht="12.75"/>
    <row r="4501" customFormat="1" ht="12.75"/>
    <row r="4502" customFormat="1" ht="12.75"/>
    <row r="4503" customFormat="1" ht="12.75"/>
    <row r="4504" customFormat="1" ht="12.75"/>
    <row r="4505" customFormat="1" ht="12.75"/>
    <row r="4506" customFormat="1" ht="12.75"/>
    <row r="4507" customFormat="1" ht="12.75"/>
    <row r="4508" customFormat="1" ht="12.75"/>
    <row r="4509" customFormat="1" ht="12.75"/>
    <row r="4510" customFormat="1" ht="12.75"/>
    <row r="4511" customFormat="1" ht="12.75"/>
    <row r="4512" customFormat="1" ht="12.75"/>
    <row r="4513" customFormat="1" ht="12.75"/>
    <row r="4514" customFormat="1" ht="12.75"/>
    <row r="4515" customFormat="1" ht="12.75"/>
    <row r="4516" customFormat="1" ht="12.75"/>
    <row r="4517" customFormat="1" ht="12.75"/>
    <row r="4518" customFormat="1" ht="12.75"/>
    <row r="4519" customFormat="1" ht="12.75"/>
    <row r="4520" customFormat="1" ht="12.75"/>
    <row r="4521" customFormat="1" ht="12.75"/>
    <row r="4522" customFormat="1" ht="12.75"/>
    <row r="4523" customFormat="1" ht="12.75"/>
    <row r="4524" customFormat="1" ht="12.75"/>
    <row r="4525" customFormat="1" ht="12.75"/>
    <row r="4526" customFormat="1" ht="12.75"/>
    <row r="4527" customFormat="1" ht="12.75"/>
    <row r="4528" customFormat="1" ht="12.75"/>
    <row r="4529" customFormat="1" ht="12.75"/>
    <row r="4530" customFormat="1" ht="12.75"/>
    <row r="4531" customFormat="1" ht="12.75"/>
    <row r="4532" customFormat="1" ht="12.75"/>
    <row r="4533" customFormat="1" ht="12.75"/>
    <row r="4534" customFormat="1" ht="12.75"/>
    <row r="4535" customFormat="1" ht="12.75"/>
    <row r="4536" customFormat="1" ht="12.75"/>
    <row r="4537" customFormat="1" ht="12.75"/>
    <row r="4538" customFormat="1" ht="12.75"/>
    <row r="4539" customFormat="1" ht="12.75"/>
    <row r="4540" customFormat="1" ht="12.75"/>
    <row r="4541" customFormat="1" ht="12.75"/>
    <row r="4542" customFormat="1" ht="12.75"/>
    <row r="4543" customFormat="1" ht="12.75"/>
    <row r="4544" customFormat="1" ht="12.75"/>
    <row r="4545" customFormat="1" ht="12.75"/>
    <row r="4546" customFormat="1" ht="12.75"/>
    <row r="4547" customFormat="1" ht="12.75"/>
    <row r="4548" customFormat="1" ht="12.75"/>
    <row r="4549" customFormat="1" ht="12.75"/>
    <row r="4550" customFormat="1" ht="12.75"/>
    <row r="4551" customFormat="1" ht="12.75"/>
    <row r="4552" customFormat="1" ht="12.75"/>
    <row r="4553" customFormat="1" ht="12.75"/>
    <row r="4554" customFormat="1" ht="12.75"/>
    <row r="4555" customFormat="1" ht="12.75"/>
    <row r="4556" customFormat="1" ht="12.75"/>
    <row r="4557" customFormat="1" ht="12.75"/>
    <row r="4558" customFormat="1" ht="12.75"/>
    <row r="4559" customFormat="1" ht="12.75"/>
    <row r="4560" customFormat="1" ht="12.75"/>
    <row r="4561" customFormat="1" ht="12.75"/>
    <row r="4562" customFormat="1" ht="12.75"/>
    <row r="4563" customFormat="1" ht="12.75"/>
    <row r="4564" customFormat="1" ht="12.75"/>
    <row r="4565" customFormat="1" ht="12.75"/>
    <row r="4566" customFormat="1" ht="12.75"/>
    <row r="4567" customFormat="1" ht="12.75"/>
    <row r="4568" customFormat="1" ht="12.75"/>
    <row r="4569" customFormat="1" ht="12.75"/>
    <row r="4570" customFormat="1" ht="12.75"/>
    <row r="4571" customFormat="1" ht="12.75"/>
    <row r="4572" customFormat="1" ht="12.75"/>
    <row r="4573" customFormat="1" ht="12.75"/>
    <row r="4574" customFormat="1" ht="12.75"/>
    <row r="4575" customFormat="1" ht="12.75"/>
    <row r="4576" customFormat="1" ht="12.75"/>
    <row r="4577" customFormat="1" ht="12.75"/>
    <row r="4578" customFormat="1" ht="12.75"/>
    <row r="4579" customFormat="1" ht="12.75"/>
    <row r="4580" customFormat="1" ht="12.75"/>
    <row r="4581" customFormat="1" ht="12.75"/>
    <row r="4582" customFormat="1" ht="12.75"/>
    <row r="4583" customFormat="1" ht="12.75"/>
    <row r="4584" customFormat="1" ht="12.75"/>
    <row r="4585" customFormat="1" ht="12.75"/>
    <row r="4586" customFormat="1" ht="12.75"/>
    <row r="4587" customFormat="1" ht="12.75"/>
    <row r="4588" customFormat="1" ht="12.75"/>
    <row r="4589" customFormat="1" ht="12.75"/>
    <row r="4590" customFormat="1" ht="12.75"/>
    <row r="4591" customFormat="1" ht="12.75"/>
    <row r="4592" customFormat="1" ht="12.75"/>
    <row r="4593" customFormat="1" ht="12.75"/>
    <row r="4594" customFormat="1" ht="12.75"/>
    <row r="4595" customFormat="1" ht="12.75"/>
    <row r="4596" customFormat="1" ht="12.75"/>
    <row r="4597" customFormat="1" ht="12.75"/>
    <row r="4598" customFormat="1" ht="12.75"/>
    <row r="4599" customFormat="1" ht="12.75"/>
    <row r="4600" customFormat="1" ht="12.75"/>
    <row r="4601" customFormat="1" ht="12.75"/>
    <row r="4602" customFormat="1" ht="12.75"/>
    <row r="4603" customFormat="1" ht="12.75"/>
    <row r="4604" customFormat="1" ht="12.75"/>
    <row r="4605" customFormat="1" ht="12.75"/>
    <row r="4606" customFormat="1" ht="12.75"/>
    <row r="4607" customFormat="1" ht="12.75"/>
    <row r="4608" customFormat="1" ht="12.75"/>
    <row r="4609" customFormat="1" ht="12.75"/>
    <row r="4610" customFormat="1" ht="12.75"/>
    <row r="4611" customFormat="1" ht="12.75"/>
    <row r="4612" customFormat="1" ht="12.75"/>
    <row r="4613" customFormat="1" ht="12.75"/>
    <row r="4614" customFormat="1" ht="12.75"/>
    <row r="4615" customFormat="1" ht="12.75"/>
    <row r="4616" customFormat="1" ht="12.75"/>
    <row r="4617" customFormat="1" ht="12.75"/>
    <row r="4618" customFormat="1" ht="12.75"/>
    <row r="4619" customFormat="1" ht="12.75"/>
    <row r="4620" customFormat="1" ht="12.75"/>
    <row r="4621" customFormat="1" ht="12.75"/>
    <row r="4622" customFormat="1" ht="12.75"/>
    <row r="4623" customFormat="1" ht="12.75"/>
    <row r="4624" customFormat="1" ht="12.75"/>
    <row r="4625" customFormat="1" ht="12.75"/>
    <row r="4626" customFormat="1" ht="12.75"/>
    <row r="4627" customFormat="1" ht="12.75"/>
    <row r="4628" customFormat="1" ht="12.75"/>
    <row r="4629" customFormat="1" ht="12.75"/>
    <row r="4630" customFormat="1" ht="12.75"/>
    <row r="4631" customFormat="1" ht="12.75"/>
    <row r="4632" customFormat="1" ht="12.75"/>
    <row r="4633" customFormat="1" ht="12.75"/>
    <row r="4634" customFormat="1" ht="12.75"/>
    <row r="4635" customFormat="1" ht="12.75"/>
    <row r="4636" customFormat="1" ht="12.75"/>
    <row r="4637" customFormat="1" ht="12.75"/>
    <row r="4638" customFormat="1" ht="12.75"/>
    <row r="4639" customFormat="1" ht="12.75"/>
    <row r="4640" customFormat="1" ht="12.75"/>
    <row r="4641" customFormat="1" ht="12.75"/>
    <row r="4642" customFormat="1" ht="12.75"/>
    <row r="4643" customFormat="1" ht="12.75"/>
    <row r="4644" customFormat="1" ht="12.75"/>
    <row r="4645" customFormat="1" ht="12.75"/>
    <row r="4646" customFormat="1" ht="12.75"/>
    <row r="4647" customFormat="1" ht="12.75"/>
    <row r="4648" customFormat="1" ht="12.75"/>
    <row r="4649" customFormat="1" ht="12.75"/>
    <row r="4650" customFormat="1" ht="12.75"/>
    <row r="4651" customFormat="1" ht="12.75"/>
    <row r="4652" customFormat="1" ht="12.75"/>
    <row r="4653" customFormat="1" ht="12.75"/>
    <row r="4654" customFormat="1" ht="12.75"/>
    <row r="4655" customFormat="1" ht="12.75"/>
    <row r="4656" customFormat="1" ht="12.75"/>
    <row r="4657" customFormat="1" ht="12.75"/>
    <row r="4658" customFormat="1" ht="12.75"/>
    <row r="4659" customFormat="1" ht="12.75"/>
    <row r="4660" customFormat="1" ht="12.75"/>
    <row r="4661" customFormat="1" ht="12.75"/>
    <row r="4662" customFormat="1" ht="12.75"/>
    <row r="4663" customFormat="1" ht="12.75"/>
    <row r="4664" customFormat="1" ht="12.75"/>
    <row r="4665" customFormat="1" ht="12.75"/>
    <row r="4666" customFormat="1" ht="12.75"/>
    <row r="4667" customFormat="1" ht="12.75"/>
    <row r="4668" customFormat="1" ht="12.75"/>
    <row r="4669" customFormat="1" ht="12.75"/>
    <row r="4670" customFormat="1" ht="12.75"/>
    <row r="4671" customFormat="1" ht="12.75"/>
    <row r="4672" customFormat="1" ht="12.75"/>
    <row r="4673" customFormat="1" ht="12.75"/>
    <row r="4674" customFormat="1" ht="12.75"/>
    <row r="4675" customFormat="1" ht="12.75"/>
    <row r="4676" customFormat="1" ht="12.75"/>
    <row r="4677" customFormat="1" ht="12.75"/>
    <row r="4678" customFormat="1" ht="12.75"/>
    <row r="4679" customFormat="1" ht="12.75"/>
    <row r="4680" customFormat="1" ht="12.75"/>
    <row r="4681" customFormat="1" ht="12.75"/>
    <row r="4682" customFormat="1" ht="12.75"/>
    <row r="4683" customFormat="1" ht="12.75"/>
    <row r="4684" customFormat="1" ht="12.75"/>
    <row r="4685" customFormat="1" ht="12.75"/>
    <row r="4686" customFormat="1" ht="12.75"/>
    <row r="4687" customFormat="1" ht="12.75"/>
    <row r="4688" customFormat="1" ht="12.75"/>
    <row r="4689" customFormat="1" ht="12.75"/>
    <row r="4690" customFormat="1" ht="12.75"/>
    <row r="4691" customFormat="1" ht="12.75"/>
    <row r="4692" customFormat="1" ht="12.75"/>
    <row r="4693" customFormat="1" ht="12.75"/>
    <row r="4694" customFormat="1" ht="12.75"/>
    <row r="4695" customFormat="1" ht="12.75"/>
    <row r="4696" customFormat="1" ht="12.75"/>
    <row r="4697" customFormat="1" ht="12.75"/>
    <row r="4698" customFormat="1" ht="12.75"/>
    <row r="4699" customFormat="1" ht="12.75"/>
    <row r="4700" customFormat="1" ht="12.75"/>
    <row r="4701" customFormat="1" ht="12.75"/>
    <row r="4702" customFormat="1" ht="12.75"/>
    <row r="4703" customFormat="1" ht="12.75"/>
    <row r="4704" customFormat="1" ht="12.75"/>
    <row r="4705" customFormat="1" ht="12.75"/>
    <row r="4706" customFormat="1" ht="12.75"/>
    <row r="4707" customFormat="1" ht="12.75"/>
    <row r="4708" customFormat="1" ht="12.75"/>
    <row r="4709" customFormat="1" ht="12.75"/>
    <row r="4710" customFormat="1" ht="12.75"/>
    <row r="4711" customFormat="1" ht="12.75"/>
    <row r="4712" customFormat="1" ht="12.75"/>
    <row r="4713" customFormat="1" ht="12.75"/>
    <row r="4714" customFormat="1" ht="12.75"/>
    <row r="4715" customFormat="1" ht="12.75"/>
    <row r="4716" customFormat="1" ht="12.75"/>
    <row r="4717" customFormat="1" ht="12.75"/>
    <row r="4718" customFormat="1" ht="12.75"/>
    <row r="4719" customFormat="1" ht="12.75"/>
    <row r="4720" customFormat="1" ht="12.75"/>
    <row r="4721" customFormat="1" ht="12.75"/>
    <row r="4722" customFormat="1" ht="12.75"/>
    <row r="4723" customFormat="1" ht="12.75"/>
    <row r="4724" customFormat="1" ht="12.75"/>
    <row r="4725" customFormat="1" ht="12.75"/>
    <row r="4726" customFormat="1" ht="12.75"/>
    <row r="4727" customFormat="1" ht="12.75"/>
    <row r="4728" customFormat="1" ht="12.75"/>
    <row r="4729" customFormat="1" ht="12.75"/>
    <row r="4730" customFormat="1" ht="12.75"/>
    <row r="4731" customFormat="1" ht="12.75"/>
    <row r="4732" customFormat="1" ht="12.75"/>
    <row r="4733" customFormat="1" ht="12.75"/>
    <row r="4734" customFormat="1" ht="12.75"/>
    <row r="4735" customFormat="1" ht="12.75"/>
    <row r="4736" customFormat="1" ht="12.75"/>
    <row r="4737" customFormat="1" ht="12.75"/>
    <row r="4738" customFormat="1" ht="12.75"/>
    <row r="4739" customFormat="1" ht="12.75"/>
    <row r="4740" customFormat="1" ht="12.75"/>
    <row r="4741" customFormat="1" ht="12.75"/>
    <row r="4742" customFormat="1" ht="12.75"/>
    <row r="4743" customFormat="1" ht="12.75"/>
    <row r="4744" customFormat="1" ht="12.75"/>
    <row r="4745" customFormat="1" ht="12.75"/>
    <row r="4746" customFormat="1" ht="12.75"/>
    <row r="4747" customFormat="1" ht="12.75"/>
    <row r="4748" customFormat="1" ht="12.75"/>
    <row r="4749" customFormat="1" ht="12.75"/>
    <row r="4750" customFormat="1" ht="12.75"/>
    <row r="4751" customFormat="1" ht="12.75"/>
    <row r="4752" customFormat="1" ht="12.75"/>
    <row r="4753" customFormat="1" ht="12.75"/>
    <row r="4754" customFormat="1" ht="12.75"/>
    <row r="4755" customFormat="1" ht="12.75"/>
    <row r="4756" customFormat="1" ht="12.75"/>
    <row r="4757" customFormat="1" ht="12.75"/>
    <row r="4758" customFormat="1" ht="12.75"/>
    <row r="4759" customFormat="1" ht="12.75"/>
    <row r="4760" customFormat="1" ht="12.75"/>
    <row r="4761" customFormat="1" ht="12.75"/>
    <row r="4762" customFormat="1" ht="12.75"/>
    <row r="4763" customFormat="1" ht="12.75"/>
    <row r="4764" customFormat="1" ht="12.75"/>
    <row r="4765" customFormat="1" ht="12.75"/>
    <row r="4766" customFormat="1" ht="12.75"/>
    <row r="4767" customFormat="1" ht="12.75"/>
    <row r="4768" customFormat="1" ht="12.75"/>
    <row r="4769" customFormat="1" ht="12.75"/>
    <row r="4770" customFormat="1" ht="12.75"/>
    <row r="4771" customFormat="1" ht="12.75"/>
    <row r="4772" customFormat="1" ht="12.75"/>
    <row r="4773" customFormat="1" ht="12.75"/>
    <row r="4774" customFormat="1" ht="12.75"/>
    <row r="4775" customFormat="1" ht="12.75"/>
    <row r="4776" customFormat="1" ht="12.75"/>
    <row r="4777" customFormat="1" ht="12.75"/>
    <row r="4778" customFormat="1" ht="12.75"/>
    <row r="4779" customFormat="1" ht="12.75"/>
    <row r="4780" customFormat="1" ht="12.75"/>
    <row r="4781" customFormat="1" ht="12.75"/>
    <row r="4782" customFormat="1" ht="12.75"/>
    <row r="4783" customFormat="1" ht="12.75"/>
    <row r="4784" customFormat="1" ht="12.75"/>
    <row r="4785" customFormat="1" ht="12.75"/>
    <row r="4786" customFormat="1" ht="12.75"/>
    <row r="4787" customFormat="1" ht="12.75"/>
    <row r="4788" customFormat="1" ht="12.75"/>
    <row r="4789" customFormat="1" ht="12.75"/>
    <row r="4790" customFormat="1" ht="12.75"/>
    <row r="4791" customFormat="1" ht="12.75"/>
    <row r="4792" customFormat="1" ht="12.75"/>
    <row r="4793" customFormat="1" ht="12.75"/>
    <row r="4794" customFormat="1" ht="12.75"/>
    <row r="4795" customFormat="1" ht="12.75"/>
    <row r="4796" customFormat="1" ht="12.75"/>
    <row r="4797" customFormat="1" ht="12.75"/>
    <row r="4798" customFormat="1" ht="12.75"/>
    <row r="4799" customFormat="1" ht="12.75"/>
    <row r="4800" customFormat="1" ht="12.75"/>
    <row r="4801" customFormat="1" ht="12.75"/>
    <row r="4802" customFormat="1" ht="12.75"/>
    <row r="4803" customFormat="1" ht="12.75"/>
    <row r="4804" customFormat="1" ht="12.75"/>
    <row r="4805" customFormat="1" ht="12.75"/>
    <row r="4806" customFormat="1" ht="12.75"/>
    <row r="4807" customFormat="1" ht="12.75"/>
    <row r="4808" customFormat="1" ht="12.75"/>
    <row r="4809" customFormat="1" ht="12.75"/>
    <row r="4810" customFormat="1" ht="12.75"/>
    <row r="4811" customFormat="1" ht="12.75"/>
    <row r="4812" customFormat="1" ht="12.75"/>
    <row r="4813" customFormat="1" ht="12.75"/>
    <row r="4814" customFormat="1" ht="12.75"/>
    <row r="4815" customFormat="1" ht="12.75"/>
    <row r="4816" customFormat="1" ht="12.75"/>
    <row r="4817" customFormat="1" ht="12.75"/>
    <row r="4818" customFormat="1" ht="12.75"/>
    <row r="4819" customFormat="1" ht="12.75"/>
    <row r="4820" customFormat="1" ht="12.75"/>
    <row r="4821" customFormat="1" ht="12.75"/>
    <row r="4822" customFormat="1" ht="12.75"/>
    <row r="4823" customFormat="1" ht="12.75"/>
    <row r="4824" customFormat="1" ht="12.75"/>
    <row r="4825" customFormat="1" ht="12.75"/>
    <row r="4826" customFormat="1" ht="12.75"/>
    <row r="4827" customFormat="1" ht="12.75"/>
    <row r="4828" customFormat="1" ht="12.75"/>
    <row r="4829" customFormat="1" ht="12.75"/>
    <row r="4830" customFormat="1" ht="12.75"/>
    <row r="4831" customFormat="1" ht="12.75"/>
    <row r="4832" customFormat="1" ht="12.75"/>
    <row r="4833" customFormat="1" ht="12.75"/>
    <row r="4834" customFormat="1" ht="12.75"/>
    <row r="4835" customFormat="1" ht="12.75"/>
    <row r="4836" customFormat="1" ht="12.75"/>
    <row r="4837" customFormat="1" ht="12.75"/>
    <row r="4838" customFormat="1" ht="12.75"/>
    <row r="4839" customFormat="1" ht="12.75"/>
    <row r="4840" customFormat="1" ht="12.75"/>
    <row r="4841" customFormat="1" ht="12.75"/>
    <row r="4842" customFormat="1" ht="12.75"/>
    <row r="4843" customFormat="1" ht="12.75"/>
    <row r="4844" customFormat="1" ht="12.75"/>
    <row r="4845" customFormat="1" ht="12.75"/>
    <row r="4846" customFormat="1" ht="12.75"/>
    <row r="4847" customFormat="1" ht="12.75"/>
    <row r="4848" customFormat="1" ht="12.75"/>
    <row r="4849" customFormat="1" ht="12.75"/>
    <row r="4850" customFormat="1" ht="12.75"/>
    <row r="4851" customFormat="1" ht="12.75"/>
    <row r="4852" customFormat="1" ht="12.75"/>
    <row r="4853" customFormat="1" ht="12.75"/>
    <row r="4854" customFormat="1" ht="12.75"/>
    <row r="4855" customFormat="1" ht="12.75"/>
    <row r="4856" customFormat="1" ht="12.75"/>
    <row r="4857" customFormat="1" ht="12.75"/>
    <row r="4858" customFormat="1" ht="12.75"/>
    <row r="4859" customFormat="1" ht="12.75"/>
    <row r="4860" customFormat="1" ht="12.75"/>
    <row r="4861" customFormat="1" ht="12.75"/>
    <row r="4862" customFormat="1" ht="12.75"/>
    <row r="4863" customFormat="1" ht="12.75"/>
    <row r="4864" customFormat="1" ht="12.75"/>
    <row r="4865" customFormat="1" ht="12.75"/>
    <row r="4866" customFormat="1" ht="12.75"/>
    <row r="4867" customFormat="1" ht="12.75"/>
    <row r="4868" customFormat="1" ht="12.75"/>
    <row r="4869" customFormat="1" ht="12.75"/>
    <row r="4870" customFormat="1" ht="12.75"/>
    <row r="4871" customFormat="1" ht="12.75"/>
    <row r="4872" customFormat="1" ht="12.75"/>
    <row r="4873" customFormat="1" ht="12.75"/>
    <row r="4874" customFormat="1" ht="12.75"/>
    <row r="4875" customFormat="1" ht="12.75"/>
    <row r="4876" customFormat="1" ht="12.75"/>
    <row r="4877" customFormat="1" ht="12.75"/>
    <row r="4878" customFormat="1" ht="12.75"/>
    <row r="4879" customFormat="1" ht="12.75"/>
    <row r="4880" customFormat="1" ht="12.75"/>
    <row r="4881" customFormat="1" ht="12.75"/>
    <row r="4882" customFormat="1" ht="12.75"/>
    <row r="4883" customFormat="1" ht="12.75"/>
    <row r="4884" customFormat="1" ht="12.75"/>
    <row r="4885" customFormat="1" ht="12.75"/>
    <row r="4886" customFormat="1" ht="12.75"/>
    <row r="4887" customFormat="1" ht="12.75"/>
    <row r="4888" customFormat="1" ht="12.75"/>
    <row r="4889" customFormat="1" ht="12.75"/>
    <row r="4890" customFormat="1" ht="12.75"/>
    <row r="4891" customFormat="1" ht="12.75"/>
    <row r="4892" customFormat="1" ht="12.75"/>
    <row r="4893" customFormat="1" ht="12.75"/>
    <row r="4894" customFormat="1" ht="12.75"/>
    <row r="4895" customFormat="1" ht="12.75"/>
    <row r="4896" customFormat="1" ht="12.75"/>
    <row r="4897" customFormat="1" ht="12.75"/>
    <row r="4898" customFormat="1" ht="12.75"/>
    <row r="4899" customFormat="1" ht="12.75"/>
    <row r="4900" customFormat="1" ht="12.75"/>
    <row r="4901" customFormat="1" ht="12.75"/>
    <row r="4902" customFormat="1" ht="12.75"/>
    <row r="4903" customFormat="1" ht="12.75"/>
    <row r="4904" customFormat="1" ht="12.75"/>
    <row r="4905" customFormat="1" ht="12.75"/>
    <row r="4906" customFormat="1" ht="12.75"/>
    <row r="4907" customFormat="1" ht="12.75"/>
    <row r="4908" customFormat="1" ht="12.75"/>
    <row r="4909" customFormat="1" ht="12.75"/>
    <row r="4910" customFormat="1" ht="12.75"/>
    <row r="4911" customFormat="1" ht="12.75"/>
    <row r="4912" customFormat="1" ht="12.75"/>
    <row r="4913" customFormat="1" ht="12.75"/>
    <row r="4914" customFormat="1" ht="12.75"/>
    <row r="4915" customFormat="1" ht="12.75"/>
    <row r="4916" customFormat="1" ht="12.75"/>
    <row r="4917" customFormat="1" ht="12.75"/>
    <row r="4918" customFormat="1" ht="12.75"/>
    <row r="4919" customFormat="1" ht="12.75"/>
    <row r="4920" customFormat="1" ht="12.75"/>
    <row r="4921" customFormat="1" ht="12.75"/>
    <row r="4922" customFormat="1" ht="12.75"/>
    <row r="4923" customFormat="1" ht="12.75"/>
    <row r="4924" customFormat="1" ht="12.75"/>
    <row r="4925" customFormat="1" ht="12.75"/>
    <row r="4926" customFormat="1" ht="12.75"/>
    <row r="4927" customFormat="1" ht="12.75"/>
    <row r="4928" customFormat="1" ht="12.75"/>
    <row r="4929" customFormat="1" ht="12.75"/>
    <row r="4930" customFormat="1" ht="12.75"/>
    <row r="4931" customFormat="1" ht="12.75"/>
    <row r="4932" customFormat="1" ht="12.75"/>
    <row r="4933" customFormat="1" ht="12.75"/>
    <row r="4934" customFormat="1" ht="12.75"/>
    <row r="4935" customFormat="1" ht="12.75"/>
    <row r="4936" customFormat="1" ht="12.75"/>
    <row r="4937" customFormat="1" ht="12.75"/>
    <row r="4938" customFormat="1" ht="12.75"/>
    <row r="4939" customFormat="1" ht="12.75"/>
    <row r="4940" customFormat="1" ht="12.75"/>
    <row r="4941" customFormat="1" ht="12.75"/>
    <row r="4942" customFormat="1" ht="12.75"/>
    <row r="4943" customFormat="1" ht="12.75"/>
    <row r="4944" customFormat="1" ht="12.75"/>
    <row r="4945" customFormat="1" ht="12.75"/>
    <row r="4946" customFormat="1" ht="12.75"/>
    <row r="4947" customFormat="1" ht="12.75"/>
    <row r="4948" customFormat="1" ht="12.75"/>
    <row r="4949" customFormat="1" ht="12.75"/>
    <row r="4950" customFormat="1" ht="12.75"/>
    <row r="4951" customFormat="1" ht="12.75"/>
    <row r="4952" customFormat="1" ht="12.75"/>
    <row r="4953" customFormat="1" ht="12.75"/>
    <row r="4954" customFormat="1" ht="12.75"/>
    <row r="4955" customFormat="1" ht="12.75"/>
    <row r="4956" customFormat="1" ht="12.75"/>
    <row r="4957" customFormat="1" ht="12.75"/>
    <row r="4958" customFormat="1" ht="12.75"/>
    <row r="4959" customFormat="1" ht="12.75"/>
    <row r="4960" customFormat="1" ht="12.75"/>
    <row r="4961" customFormat="1" ht="12.75"/>
    <row r="4962" customFormat="1" ht="12.75"/>
    <row r="4963" customFormat="1" ht="12.75"/>
    <row r="4964" customFormat="1" ht="12.75"/>
    <row r="4965" customFormat="1" ht="12.75"/>
    <row r="4966" customFormat="1" ht="12.75"/>
    <row r="4967" customFormat="1" ht="12.75"/>
    <row r="4968" customFormat="1" ht="12.75"/>
    <row r="4969" customFormat="1" ht="12.75"/>
    <row r="4970" customFormat="1" ht="12.75"/>
    <row r="4971" customFormat="1" ht="12.75"/>
    <row r="4972" customFormat="1" ht="12.75"/>
    <row r="4973" customFormat="1" ht="12.75"/>
    <row r="4974" customFormat="1" ht="12.75"/>
    <row r="4975" customFormat="1" ht="12.75"/>
    <row r="4976" customFormat="1" ht="12.75"/>
    <row r="4977" customFormat="1" ht="12.75"/>
    <row r="4978" customFormat="1" ht="12.75"/>
    <row r="4979" customFormat="1" ht="12.75"/>
    <row r="4980" customFormat="1" ht="12.75"/>
    <row r="4981" customFormat="1" ht="12.75"/>
    <row r="4982" customFormat="1" ht="12.75"/>
    <row r="4983" customFormat="1" ht="12.75"/>
    <row r="4984" customFormat="1" ht="12.75"/>
    <row r="4985" customFormat="1" ht="12.75"/>
    <row r="4986" customFormat="1" ht="12.75"/>
    <row r="4987" customFormat="1" ht="12.75"/>
    <row r="4988" customFormat="1" ht="12.75"/>
    <row r="4989" customFormat="1" ht="12.75"/>
    <row r="4990" customFormat="1" ht="12.75"/>
    <row r="4991" customFormat="1" ht="12.75"/>
    <row r="4992" customFormat="1" ht="12.75"/>
    <row r="4993" customFormat="1" ht="12.75"/>
    <row r="4994" customFormat="1" ht="12.75"/>
    <row r="4995" customFormat="1" ht="12.75"/>
    <row r="4996" customFormat="1" ht="12.75"/>
    <row r="4997" customFormat="1" ht="12.75"/>
    <row r="4998" customFormat="1" ht="12.75"/>
    <row r="4999" customFormat="1" ht="12.75"/>
    <row r="5000" customFormat="1" ht="12.75"/>
    <row r="5001" customFormat="1" ht="12.75"/>
    <row r="5002" customFormat="1" ht="12.75"/>
    <row r="5003" customFormat="1" ht="12.75"/>
    <row r="5004" customFormat="1" ht="12.75"/>
    <row r="5005" customFormat="1" ht="12.75"/>
    <row r="5006" customFormat="1" ht="12.75"/>
    <row r="5007" customFormat="1" ht="12.75"/>
    <row r="5008" customFormat="1" ht="12.75"/>
    <row r="5009" customFormat="1" ht="12.75"/>
    <row r="5010" customFormat="1" ht="12.75"/>
    <row r="5011" customFormat="1" ht="12.75"/>
    <row r="5012" customFormat="1" ht="12.75"/>
    <row r="5013" customFormat="1" ht="12.75"/>
    <row r="5014" customFormat="1" ht="12.75"/>
    <row r="5015" customFormat="1" ht="12.75"/>
    <row r="5016" customFormat="1" ht="12.75"/>
    <row r="5017" customFormat="1" ht="12.75"/>
    <row r="5018" customFormat="1" ht="12.75"/>
    <row r="5019" customFormat="1" ht="12.75"/>
    <row r="5020" customFormat="1" ht="12.75"/>
    <row r="5021" customFormat="1" ht="12.75"/>
    <row r="5022" customFormat="1" ht="12.75"/>
    <row r="5023" customFormat="1" ht="12.75"/>
    <row r="5024" customFormat="1" ht="12.75"/>
    <row r="5025" customFormat="1" ht="12.75"/>
    <row r="5026" customFormat="1" ht="12.75"/>
    <row r="5027" customFormat="1" ht="12.75"/>
    <row r="5028" customFormat="1" ht="12.75"/>
    <row r="5029" customFormat="1" ht="12.75"/>
    <row r="5030" customFormat="1" ht="12.75"/>
    <row r="5031" customFormat="1" ht="12.75"/>
    <row r="5032" customFormat="1" ht="12.75"/>
    <row r="5033" customFormat="1" ht="12.75"/>
    <row r="5034" customFormat="1" ht="12.75"/>
    <row r="5035" customFormat="1" ht="12.75"/>
    <row r="5036" customFormat="1" ht="12.75"/>
    <row r="5037" customFormat="1" ht="12.75"/>
    <row r="5038" customFormat="1" ht="12.75"/>
    <row r="5039" customFormat="1" ht="12.75"/>
    <row r="5040" customFormat="1" ht="12.75"/>
    <row r="5041" customFormat="1" ht="12.75"/>
    <row r="5042" customFormat="1" ht="12.75"/>
    <row r="5043" customFormat="1" ht="12.75"/>
    <row r="5044" customFormat="1" ht="12.75"/>
    <row r="5045" customFormat="1" ht="12.75"/>
    <row r="5046" customFormat="1" ht="12.75"/>
    <row r="5047" customFormat="1" ht="12.75"/>
    <row r="5048" customFormat="1" ht="12.75"/>
    <row r="5049" customFormat="1" ht="12.75"/>
    <row r="5050" customFormat="1" ht="12.75"/>
    <row r="5051" customFormat="1" ht="12.75"/>
    <row r="5052" customFormat="1" ht="12.75"/>
    <row r="5053" customFormat="1" ht="12.75"/>
    <row r="5054" customFormat="1" ht="12.75"/>
    <row r="5055" customFormat="1" ht="12.75"/>
    <row r="5056" customFormat="1" ht="12.75"/>
    <row r="5057" customFormat="1" ht="12.75"/>
    <row r="5058" customFormat="1" ht="12.75"/>
    <row r="5059" customFormat="1" ht="12.75"/>
    <row r="5060" customFormat="1" ht="12.75"/>
    <row r="5061" customFormat="1" ht="12.75"/>
    <row r="5062" customFormat="1" ht="12.75"/>
    <row r="5063" customFormat="1" ht="12.75"/>
    <row r="5064" customFormat="1" ht="12.75"/>
    <row r="5065" customFormat="1" ht="12.75"/>
    <row r="5066" customFormat="1" ht="12.75"/>
    <row r="5067" customFormat="1" ht="12.75"/>
    <row r="5068" customFormat="1" ht="12.75"/>
    <row r="5069" customFormat="1" ht="12.75"/>
    <row r="5070" customFormat="1" ht="12.75"/>
    <row r="5071" customFormat="1" ht="12.75"/>
    <row r="5072" customFormat="1" ht="12.75"/>
    <row r="5073" customFormat="1" ht="12.75"/>
    <row r="5074" customFormat="1" ht="12.75"/>
    <row r="5075" customFormat="1" ht="12.75"/>
    <row r="5076" customFormat="1" ht="12.75"/>
    <row r="5077" customFormat="1" ht="12.75"/>
    <row r="5078" customFormat="1" ht="12.75"/>
    <row r="5079" customFormat="1" ht="12.75"/>
    <row r="5080" customFormat="1" ht="12.75"/>
    <row r="5081" customFormat="1" ht="12.75"/>
    <row r="5082" customFormat="1" ht="12.75"/>
    <row r="5083" customFormat="1" ht="12.75"/>
    <row r="5084" customFormat="1" ht="12.75"/>
    <row r="5085" customFormat="1" ht="12.75"/>
    <row r="5086" customFormat="1" ht="12.75"/>
    <row r="5087" customFormat="1" ht="12.75"/>
    <row r="5088" customFormat="1" ht="12.75"/>
    <row r="5089" customFormat="1" ht="12.75"/>
    <row r="5090" customFormat="1" ht="12.75"/>
    <row r="5091" customFormat="1" ht="12.75"/>
    <row r="5092" customFormat="1" ht="12.75"/>
    <row r="5093" customFormat="1" ht="12.75"/>
    <row r="5094" customFormat="1" ht="12.75"/>
    <row r="5095" customFormat="1" ht="12.75"/>
    <row r="5096" customFormat="1" ht="12.75"/>
    <row r="5097" customFormat="1" ht="12.75"/>
    <row r="5098" customFormat="1" ht="12.75"/>
    <row r="5099" customFormat="1" ht="12.75"/>
    <row r="5100" customFormat="1" ht="12.75"/>
    <row r="5101" customFormat="1" ht="12.75"/>
    <row r="5102" customFormat="1" ht="12.75"/>
    <row r="5103" customFormat="1" ht="12.75"/>
    <row r="5104" customFormat="1" ht="12.75"/>
    <row r="5105" customFormat="1" ht="12.75"/>
    <row r="5106" customFormat="1" ht="12.75"/>
    <row r="5107" customFormat="1" ht="12.75"/>
    <row r="5108" customFormat="1" ht="12.75"/>
    <row r="5109" customFormat="1" ht="12.75"/>
    <row r="5110" customFormat="1" ht="12.75"/>
    <row r="5111" customFormat="1" ht="12.75"/>
    <row r="5112" customFormat="1" ht="12.75"/>
    <row r="5113" customFormat="1" ht="12.75"/>
    <row r="5114" customFormat="1" ht="12.75"/>
    <row r="5115" customFormat="1" ht="12.75"/>
    <row r="5116" customFormat="1" ht="12.75"/>
    <row r="5117" customFormat="1" ht="12.75"/>
    <row r="5118" customFormat="1" ht="12.75"/>
    <row r="5119" customFormat="1" ht="12.75"/>
    <row r="5120" customFormat="1" ht="12.75"/>
    <row r="5121" customFormat="1" ht="12.75"/>
    <row r="5122" customFormat="1" ht="12.75"/>
    <row r="5123" customFormat="1" ht="12.75"/>
    <row r="5124" customFormat="1" ht="12.75"/>
    <row r="5125" customFormat="1" ht="12.75"/>
    <row r="5126" customFormat="1" ht="12.75"/>
    <row r="5127" customFormat="1" ht="12.75"/>
    <row r="5128" customFormat="1" ht="12.75"/>
    <row r="5129" customFormat="1" ht="12.75"/>
    <row r="5130" customFormat="1" ht="12.75"/>
    <row r="5131" customFormat="1" ht="12.75"/>
    <row r="5132" customFormat="1" ht="12.75"/>
    <row r="5133" customFormat="1" ht="12.75"/>
    <row r="5134" customFormat="1" ht="12.75"/>
    <row r="5135" customFormat="1" ht="12.75"/>
    <row r="5136" customFormat="1" ht="12.75"/>
    <row r="5137" customFormat="1" ht="12.75"/>
    <row r="5138" customFormat="1" ht="12.75"/>
    <row r="5139" customFormat="1" ht="12.75"/>
    <row r="5140" customFormat="1" ht="12.75"/>
    <row r="5141" customFormat="1" ht="12.75"/>
    <row r="5142" customFormat="1" ht="12.75"/>
    <row r="5143" customFormat="1" ht="12.75"/>
    <row r="5144" customFormat="1" ht="12.75"/>
    <row r="5145" customFormat="1" ht="12.75"/>
    <row r="5146" customFormat="1" ht="12.75"/>
    <row r="5147" customFormat="1" ht="12.75"/>
    <row r="5148" customFormat="1" ht="12.75"/>
    <row r="5149" customFormat="1" ht="12.75"/>
    <row r="5150" customFormat="1" ht="12.75"/>
    <row r="5151" customFormat="1" ht="12.75"/>
    <row r="5152" customFormat="1" ht="12.75"/>
    <row r="5153" customFormat="1" ht="12.75"/>
    <row r="5154" customFormat="1" ht="12.75"/>
    <row r="5155" customFormat="1" ht="12.75"/>
    <row r="5156" customFormat="1" ht="12.75"/>
    <row r="5157" customFormat="1" ht="12.75"/>
    <row r="5158" customFormat="1" ht="12.75"/>
    <row r="5159" customFormat="1" ht="12.75"/>
    <row r="5160" customFormat="1" ht="12.75"/>
    <row r="5161" customFormat="1" ht="12.75"/>
    <row r="5162" customFormat="1" ht="12.75"/>
    <row r="5163" customFormat="1" ht="12.75"/>
    <row r="5164" customFormat="1" ht="12.75"/>
    <row r="5165" customFormat="1" ht="12.75"/>
    <row r="5166" customFormat="1" ht="12.75"/>
    <row r="5167" customFormat="1" ht="12.75"/>
    <row r="5168" customFormat="1" ht="12.75"/>
    <row r="5169" customFormat="1" ht="12.75"/>
    <row r="5170" customFormat="1" ht="12.75"/>
    <row r="5171" customFormat="1" ht="12.75"/>
    <row r="5172" customFormat="1" ht="12.75"/>
    <row r="5173" customFormat="1" ht="12.75"/>
    <row r="5174" customFormat="1" ht="12.75"/>
    <row r="5175" customFormat="1" ht="12.75"/>
    <row r="5176" customFormat="1" ht="12.75"/>
    <row r="5177" customFormat="1" ht="12.75"/>
    <row r="5178" customFormat="1" ht="12.75"/>
    <row r="5179" customFormat="1" ht="12.75"/>
    <row r="5180" customFormat="1" ht="12.75"/>
    <row r="5181" customFormat="1" ht="12.75"/>
    <row r="5182" customFormat="1" ht="12.75"/>
    <row r="5183" customFormat="1" ht="12.75"/>
    <row r="5184" customFormat="1" ht="12.75"/>
    <row r="5185" customFormat="1" ht="12.75"/>
    <row r="5186" customFormat="1" ht="12.75"/>
    <row r="5187" customFormat="1" ht="12.75"/>
    <row r="5188" customFormat="1" ht="12.75"/>
    <row r="5189" customFormat="1" ht="12.75"/>
    <row r="5190" customFormat="1" ht="12.75"/>
    <row r="5191" customFormat="1" ht="12.75"/>
    <row r="5192" customFormat="1" ht="12.75"/>
    <row r="5193" customFormat="1" ht="12.75"/>
    <row r="5194" customFormat="1" ht="12.75"/>
    <row r="5195" customFormat="1" ht="12.75"/>
    <row r="5196" customFormat="1" ht="12.75"/>
    <row r="5197" customFormat="1" ht="12.75"/>
    <row r="5198" customFormat="1" ht="12.75"/>
    <row r="5199" customFormat="1" ht="12.75"/>
    <row r="5200" customFormat="1" ht="12.75"/>
    <row r="5201" customFormat="1" ht="12.75"/>
    <row r="5202" customFormat="1" ht="12.75"/>
    <row r="5203" customFormat="1" ht="12.75"/>
    <row r="5204" customFormat="1" ht="12.75"/>
    <row r="5205" customFormat="1" ht="12.75"/>
    <row r="5206" customFormat="1" ht="12.75"/>
    <row r="5207" customFormat="1" ht="12.75"/>
    <row r="5208" customFormat="1" ht="12.75"/>
    <row r="5209" customFormat="1" ht="12.75"/>
    <row r="5210" customFormat="1" ht="12.75"/>
    <row r="5211" customFormat="1" ht="12.75"/>
    <row r="5212" customFormat="1" ht="12.75"/>
    <row r="5213" customFormat="1" ht="12.75"/>
    <row r="5214" customFormat="1" ht="12.75"/>
    <row r="5215" customFormat="1" ht="12.75"/>
    <row r="5216" customFormat="1" ht="12.75"/>
    <row r="5217" customFormat="1" ht="12.75"/>
    <row r="5218" customFormat="1" ht="12.75"/>
    <row r="5219" customFormat="1" ht="12.75"/>
    <row r="5220" customFormat="1" ht="12.75"/>
    <row r="5221" customFormat="1" ht="12.75"/>
    <row r="5222" customFormat="1" ht="12.75"/>
    <row r="5223" customFormat="1" ht="12.75"/>
    <row r="5224" customFormat="1" ht="12.75"/>
    <row r="5225" customFormat="1" ht="12.75"/>
    <row r="5226" customFormat="1" ht="12.75"/>
    <row r="5227" customFormat="1" ht="12.75"/>
    <row r="5228" customFormat="1" ht="12.75"/>
    <row r="5229" customFormat="1" ht="12.75"/>
    <row r="5230" customFormat="1" ht="12.75"/>
    <row r="5231" customFormat="1" ht="12.75"/>
    <row r="5232" customFormat="1" ht="12.75"/>
    <row r="5233" customFormat="1" ht="12.75"/>
    <row r="5234" customFormat="1" ht="12.75"/>
    <row r="5235" customFormat="1" ht="12.75"/>
    <row r="5236" customFormat="1" ht="12.75"/>
    <row r="5237" customFormat="1" ht="12.75"/>
    <row r="5238" customFormat="1" ht="12.75"/>
    <row r="5239" customFormat="1" ht="12.75"/>
    <row r="5240" customFormat="1" ht="12.75"/>
    <row r="5241" customFormat="1" ht="12.75"/>
    <row r="5242" customFormat="1" ht="12.75"/>
    <row r="5243" customFormat="1" ht="12.75"/>
    <row r="5244" customFormat="1" ht="12.75"/>
    <row r="5245" customFormat="1" ht="12.75"/>
    <row r="5246" customFormat="1" ht="12.75"/>
    <row r="5247" customFormat="1" ht="12.75"/>
    <row r="5248" customFormat="1" ht="12.75"/>
    <row r="5249" customFormat="1" ht="12.75"/>
    <row r="5250" customFormat="1" ht="12.75"/>
    <row r="5251" customFormat="1" ht="12.75"/>
    <row r="5252" customFormat="1" ht="12.75"/>
    <row r="5253" customFormat="1" ht="12.75"/>
    <row r="5254" customFormat="1" ht="12.75"/>
    <row r="5255" customFormat="1" ht="12.75"/>
    <row r="5256" customFormat="1" ht="12.75"/>
    <row r="5257" customFormat="1" ht="12.75"/>
    <row r="5258" customFormat="1" ht="12.75"/>
    <row r="5259" customFormat="1" ht="12.75"/>
    <row r="5260" customFormat="1" ht="12.75"/>
    <row r="5261" customFormat="1" ht="12.75"/>
    <row r="5262" customFormat="1" ht="12.75"/>
    <row r="5263" customFormat="1" ht="12.75"/>
    <row r="5264" customFormat="1" ht="12.75"/>
    <row r="5265" customFormat="1" ht="12.75"/>
    <row r="5266" customFormat="1" ht="12.75"/>
    <row r="5267" customFormat="1" ht="12.75"/>
    <row r="5268" customFormat="1" ht="12.75"/>
    <row r="5269" customFormat="1" ht="12.75"/>
    <row r="5270" customFormat="1" ht="12.75"/>
    <row r="5271" customFormat="1" ht="12.75"/>
    <row r="5272" customFormat="1" ht="12.75"/>
    <row r="5273" customFormat="1" ht="12.75"/>
    <row r="5274" customFormat="1" ht="12.75"/>
    <row r="5275" customFormat="1" ht="12.75"/>
    <row r="5276" customFormat="1" ht="12.75"/>
    <row r="5277" customFormat="1" ht="12.75"/>
    <row r="5278" customFormat="1" ht="12.75"/>
    <row r="5279" customFormat="1" ht="12.75"/>
    <row r="5280" customFormat="1" ht="12.75"/>
    <row r="5281" customFormat="1" ht="12.75"/>
    <row r="5282" customFormat="1" ht="12.75"/>
    <row r="5283" customFormat="1" ht="12.75"/>
    <row r="5284" customFormat="1" ht="12.75"/>
    <row r="5285" customFormat="1" ht="12.75"/>
    <row r="5286" customFormat="1" ht="12.75"/>
    <row r="5287" customFormat="1" ht="12.75"/>
    <row r="5288" customFormat="1" ht="12.75"/>
    <row r="5289" customFormat="1" ht="12.75"/>
    <row r="5290" customFormat="1" ht="12.75"/>
    <row r="5291" customFormat="1" ht="12.75"/>
    <row r="5292" customFormat="1" ht="12.75"/>
    <row r="5293" customFormat="1" ht="12.75"/>
    <row r="5294" customFormat="1" ht="12.75"/>
    <row r="5295" customFormat="1" ht="12.75"/>
    <row r="5296" customFormat="1" ht="12.75"/>
    <row r="5297" customFormat="1" ht="12.75"/>
    <row r="5298" customFormat="1" ht="12.75"/>
    <row r="5299" customFormat="1" ht="12.75"/>
    <row r="5300" customFormat="1" ht="12.75"/>
    <row r="5301" customFormat="1" ht="12.75"/>
    <row r="5302" customFormat="1" ht="12.75"/>
    <row r="5303" customFormat="1" ht="12.75"/>
    <row r="5304" customFormat="1" ht="12.75"/>
    <row r="5305" customFormat="1" ht="12.75"/>
    <row r="5306" customFormat="1" ht="12.75"/>
    <row r="5307" customFormat="1" ht="12.75"/>
    <row r="5308" customFormat="1" ht="12.75"/>
    <row r="5309" customFormat="1" ht="12.75"/>
    <row r="5310" customFormat="1" ht="12.75"/>
    <row r="5311" customFormat="1" ht="12.75"/>
    <row r="5312" customFormat="1" ht="12.75"/>
    <row r="5313" customFormat="1" ht="12.75"/>
    <row r="5314" customFormat="1" ht="12.75"/>
    <row r="5315" customFormat="1" ht="12.75"/>
    <row r="5316" customFormat="1" ht="12.75"/>
    <row r="5317" customFormat="1" ht="12.75"/>
    <row r="5318" customFormat="1" ht="12.75"/>
    <row r="5319" customFormat="1" ht="12.75"/>
    <row r="5320" customFormat="1" ht="12.75"/>
    <row r="5321" customFormat="1" ht="12.75"/>
    <row r="5322" customFormat="1" ht="12.75"/>
    <row r="5323" customFormat="1" ht="12.75"/>
    <row r="5324" customFormat="1" ht="12.75"/>
    <row r="5325" customFormat="1" ht="12.75"/>
    <row r="5326" customFormat="1" ht="12.75"/>
    <row r="5327" customFormat="1" ht="12.75"/>
    <row r="5328" customFormat="1" ht="12.75"/>
    <row r="5329" customFormat="1" ht="12.75"/>
    <row r="5330" customFormat="1" ht="12.75"/>
    <row r="5331" customFormat="1" ht="12.75"/>
    <row r="5332" customFormat="1" ht="12.75"/>
    <row r="5333" customFormat="1" ht="12.75"/>
    <row r="5334" customFormat="1" ht="12.75"/>
    <row r="5335" customFormat="1" ht="12.75"/>
    <row r="5336" customFormat="1" ht="12.75"/>
    <row r="5337" customFormat="1" ht="12.75"/>
    <row r="5338" customFormat="1" ht="12.75"/>
    <row r="5339" customFormat="1" ht="12.75"/>
    <row r="5340" customFormat="1" ht="12.75"/>
    <row r="5341" customFormat="1" ht="12.75"/>
    <row r="5342" customFormat="1" ht="12.75"/>
    <row r="5343" customFormat="1" ht="12.75"/>
    <row r="5344" customFormat="1" ht="12.75"/>
    <row r="5345" customFormat="1" ht="12.75"/>
    <row r="5346" customFormat="1" ht="12.75"/>
    <row r="5347" customFormat="1" ht="12.75"/>
    <row r="5348" customFormat="1" ht="12.75"/>
    <row r="5349" customFormat="1" ht="12.75"/>
    <row r="5350" customFormat="1" ht="12.75"/>
    <row r="5351" customFormat="1" ht="12.75"/>
    <row r="5352" customFormat="1" ht="12.75"/>
    <row r="5353" customFormat="1" ht="12.75"/>
    <row r="5354" customFormat="1" ht="12.75"/>
    <row r="5355" customFormat="1" ht="12.75"/>
    <row r="5356" customFormat="1" ht="12.75"/>
    <row r="5357" customFormat="1" ht="12.75"/>
    <row r="5358" customFormat="1" ht="12.75"/>
    <row r="5359" customFormat="1" ht="12.75"/>
    <row r="5360" customFormat="1" ht="12.75"/>
    <row r="5361" customFormat="1" ht="12.75"/>
    <row r="5362" customFormat="1" ht="12.75"/>
    <row r="5363" customFormat="1" ht="12.75"/>
    <row r="5364" customFormat="1" ht="12.75"/>
    <row r="5365" customFormat="1" ht="12.75"/>
    <row r="5366" customFormat="1" ht="12.75"/>
    <row r="5367" customFormat="1" ht="12.75"/>
    <row r="5368" customFormat="1" ht="12.75"/>
    <row r="5369" customFormat="1" ht="12.75"/>
    <row r="5370" customFormat="1" ht="12.75"/>
    <row r="5371" customFormat="1" ht="12.75"/>
    <row r="5372" customFormat="1" ht="12.75"/>
    <row r="5373" customFormat="1" ht="12.75"/>
    <row r="5374" customFormat="1" ht="12.75"/>
    <row r="5375" customFormat="1" ht="12.75"/>
    <row r="5376" customFormat="1" ht="12.75"/>
    <row r="5377" customFormat="1" ht="12.75"/>
    <row r="5378" customFormat="1" ht="12.75"/>
    <row r="5379" customFormat="1" ht="12.75"/>
    <row r="5380" customFormat="1" ht="12.75"/>
    <row r="5381" customFormat="1" ht="12.75"/>
    <row r="5382" customFormat="1" ht="12.75"/>
    <row r="5383" customFormat="1" ht="12.75"/>
    <row r="5384" customFormat="1" ht="12.75"/>
    <row r="5385" customFormat="1" ht="12.75"/>
    <row r="5386" customFormat="1" ht="12.75"/>
    <row r="5387" customFormat="1" ht="12.75"/>
    <row r="5388" customFormat="1" ht="12.75"/>
    <row r="5389" customFormat="1" ht="12.75"/>
    <row r="5390" customFormat="1" ht="12.75"/>
    <row r="5391" customFormat="1" ht="12.75"/>
    <row r="5392" customFormat="1" ht="12.75"/>
    <row r="5393" customFormat="1" ht="12.75"/>
    <row r="5394" customFormat="1" ht="12.75"/>
    <row r="5395" customFormat="1" ht="12.75"/>
    <row r="5396" customFormat="1" ht="12.75"/>
    <row r="5397" customFormat="1" ht="12.75"/>
    <row r="5398" customFormat="1" ht="12.75"/>
    <row r="5399" customFormat="1" ht="12.75"/>
    <row r="5400" customFormat="1" ht="12.75"/>
    <row r="5401" customFormat="1" ht="12.75"/>
    <row r="5402" customFormat="1" ht="12.75"/>
    <row r="5403" customFormat="1" ht="12.75"/>
    <row r="5404" customFormat="1" ht="12.75"/>
    <row r="5405" customFormat="1" ht="12.75"/>
    <row r="5406" customFormat="1" ht="12.75"/>
    <row r="5407" customFormat="1" ht="12.75"/>
    <row r="5408" customFormat="1" ht="12.75"/>
    <row r="5409" customFormat="1" ht="12.75"/>
    <row r="5410" customFormat="1" ht="12.75"/>
    <row r="5411" customFormat="1" ht="12.75"/>
    <row r="5412" customFormat="1" ht="12.75"/>
    <row r="5413" customFormat="1" ht="12.75"/>
    <row r="5414" customFormat="1" ht="12.75"/>
    <row r="5415" customFormat="1" ht="12.75"/>
    <row r="5416" customFormat="1" ht="12.75"/>
    <row r="5417" customFormat="1" ht="12.75"/>
    <row r="5418" customFormat="1" ht="12.75"/>
    <row r="5419" customFormat="1" ht="12.75"/>
    <row r="5420" customFormat="1" ht="12.75"/>
    <row r="5421" customFormat="1" ht="12.75"/>
    <row r="5422" customFormat="1" ht="12.75"/>
    <row r="5423" customFormat="1" ht="12.75"/>
    <row r="5424" customFormat="1" ht="12.75"/>
    <row r="5425" customFormat="1" ht="12.75"/>
    <row r="5426" customFormat="1" ht="12.75"/>
    <row r="5427" customFormat="1" ht="12.75"/>
    <row r="5428" customFormat="1" ht="12.75"/>
    <row r="5429" customFormat="1" ht="12.75"/>
    <row r="5430" customFormat="1" ht="12.75"/>
    <row r="5431" customFormat="1" ht="12.75"/>
    <row r="5432" customFormat="1" ht="12.75"/>
    <row r="5433" customFormat="1" ht="12.75"/>
    <row r="5434" customFormat="1" ht="12.75"/>
    <row r="5435" customFormat="1" ht="12.75"/>
    <row r="5436" customFormat="1" ht="12.75"/>
    <row r="5437" customFormat="1" ht="12.75"/>
    <row r="5438" customFormat="1" ht="12.75"/>
    <row r="5439" customFormat="1" ht="12.75"/>
    <row r="5440" customFormat="1" ht="12.75"/>
    <row r="5441" customFormat="1" ht="12.75"/>
    <row r="5442" customFormat="1" ht="12.75"/>
    <row r="5443" customFormat="1" ht="12.75"/>
    <row r="5444" customFormat="1" ht="12.75"/>
    <row r="5445" customFormat="1" ht="12.75"/>
    <row r="5446" customFormat="1" ht="12.75"/>
    <row r="5447" customFormat="1" ht="12.75"/>
    <row r="5448" customFormat="1" ht="12.75"/>
    <row r="5449" customFormat="1" ht="12.75"/>
    <row r="5450" customFormat="1" ht="12.75"/>
    <row r="5451" customFormat="1" ht="12.75"/>
    <row r="5452" customFormat="1" ht="12.75"/>
    <row r="5453" customFormat="1" ht="12.75"/>
    <row r="5454" customFormat="1" ht="12.75"/>
    <row r="5455" customFormat="1" ht="12.75"/>
    <row r="5456" customFormat="1" ht="12.75"/>
    <row r="5457" customFormat="1" ht="12.75"/>
    <row r="5458" customFormat="1" ht="12.75"/>
    <row r="5459" customFormat="1" ht="12.75"/>
    <row r="5460" customFormat="1" ht="12.75"/>
    <row r="5461" customFormat="1" ht="12.75"/>
    <row r="5462" customFormat="1" ht="12.75"/>
    <row r="5463" customFormat="1" ht="12.75"/>
    <row r="5464" customFormat="1" ht="12.75"/>
    <row r="5465" customFormat="1" ht="12.75"/>
    <row r="5466" customFormat="1" ht="12.75"/>
    <row r="5467" customFormat="1" ht="12.75"/>
    <row r="5468" customFormat="1" ht="12.75"/>
    <row r="5469" customFormat="1" ht="12.75"/>
    <row r="5470" customFormat="1" ht="12.75"/>
    <row r="5471" customFormat="1" ht="12.75"/>
    <row r="5472" customFormat="1" ht="12.75"/>
    <row r="5473" customFormat="1" ht="12.75"/>
    <row r="5474" customFormat="1" ht="12.75"/>
    <row r="5475" customFormat="1" ht="12.75"/>
    <row r="5476" customFormat="1" ht="12.75"/>
    <row r="5477" customFormat="1" ht="12.75"/>
    <row r="5478" customFormat="1" ht="12.75"/>
    <row r="5479" customFormat="1" ht="12.75"/>
    <row r="5480" customFormat="1" ht="12.75"/>
    <row r="5481" customFormat="1" ht="12.75"/>
    <row r="5482" customFormat="1" ht="12.75"/>
    <row r="5483" customFormat="1" ht="12.75"/>
    <row r="5484" customFormat="1" ht="12.75"/>
    <row r="5485" customFormat="1" ht="12.75"/>
    <row r="5486" customFormat="1" ht="12.75"/>
    <row r="5487" customFormat="1" ht="12.75"/>
    <row r="5488" customFormat="1" ht="12.75"/>
    <row r="5489" customFormat="1" ht="12.75"/>
    <row r="5490" customFormat="1" ht="12.75"/>
    <row r="5491" customFormat="1" ht="12.75"/>
    <row r="5492" customFormat="1" ht="12.75"/>
    <row r="5493" customFormat="1" ht="12.75"/>
    <row r="5494" customFormat="1" ht="12.75"/>
    <row r="5495" customFormat="1" ht="12.75"/>
    <row r="5496" customFormat="1" ht="12.75"/>
    <row r="5497" customFormat="1" ht="12.75"/>
    <row r="5498" customFormat="1" ht="12.75"/>
    <row r="5499" customFormat="1" ht="12.75"/>
    <row r="5500" customFormat="1" ht="12.75"/>
    <row r="5501" customFormat="1" ht="12.75"/>
    <row r="5502" customFormat="1" ht="12.75"/>
    <row r="5503" customFormat="1" ht="12.75"/>
    <row r="5504" customFormat="1" ht="12.75"/>
    <row r="5505" customFormat="1" ht="12.75"/>
    <row r="5506" customFormat="1" ht="12.75"/>
    <row r="5507" customFormat="1" ht="12.75"/>
    <row r="5508" customFormat="1" ht="12.75"/>
    <row r="5509" customFormat="1" ht="12.75"/>
    <row r="5510" customFormat="1" ht="12.75"/>
    <row r="5511" customFormat="1" ht="12.75"/>
    <row r="5512" customFormat="1" ht="12.75"/>
    <row r="5513" customFormat="1" ht="12.75"/>
    <row r="5514" customFormat="1" ht="12.75"/>
    <row r="5515" customFormat="1" ht="12.75"/>
    <row r="5516" customFormat="1" ht="12.75"/>
    <row r="5517" customFormat="1" ht="12.75"/>
    <row r="5518" customFormat="1" ht="12.75"/>
    <row r="5519" customFormat="1" ht="12.75"/>
    <row r="5520" customFormat="1" ht="12.75"/>
    <row r="5521" customFormat="1" ht="12.75"/>
    <row r="5522" customFormat="1" ht="12.75"/>
    <row r="5523" customFormat="1" ht="12.75"/>
    <row r="5524" customFormat="1" ht="12.75"/>
    <row r="5525" customFormat="1" ht="12.75"/>
    <row r="5526" customFormat="1" ht="12.75"/>
    <row r="5527" customFormat="1" ht="12.75"/>
    <row r="5528" customFormat="1" ht="12.75"/>
    <row r="5529" customFormat="1" ht="12.75"/>
    <row r="5530" customFormat="1" ht="12.75"/>
    <row r="5531" customFormat="1" ht="12.75"/>
    <row r="5532" customFormat="1" ht="12.75"/>
    <row r="5533" customFormat="1" ht="12.75"/>
    <row r="5534" customFormat="1" ht="12.75"/>
    <row r="5535" customFormat="1" ht="12.75"/>
    <row r="5536" customFormat="1" ht="12.75"/>
    <row r="5537" customFormat="1" ht="12.75"/>
    <row r="5538" customFormat="1" ht="12.75"/>
    <row r="5539" customFormat="1" ht="12.75"/>
    <row r="5540" customFormat="1" ht="12.75"/>
    <row r="5541" customFormat="1" ht="12.75"/>
    <row r="5542" customFormat="1" ht="12.75"/>
    <row r="5543" customFormat="1" ht="12.75"/>
    <row r="5544" customFormat="1" ht="12.75"/>
    <row r="5545" customFormat="1" ht="12.75"/>
    <row r="5546" customFormat="1" ht="12.75"/>
    <row r="5547" customFormat="1" ht="12.75"/>
    <row r="5548" customFormat="1" ht="12.75"/>
    <row r="5549" customFormat="1" ht="12.75"/>
    <row r="5550" customFormat="1" ht="12.75"/>
    <row r="5551" customFormat="1" ht="12.75"/>
    <row r="5552" customFormat="1" ht="12.75"/>
    <row r="5553" customFormat="1" ht="12.75"/>
    <row r="5554" customFormat="1" ht="12.75"/>
    <row r="5555" customFormat="1" ht="12.75"/>
    <row r="5556" customFormat="1" ht="12.75"/>
    <row r="5557" customFormat="1" ht="12.75"/>
    <row r="5558" customFormat="1" ht="12.75"/>
    <row r="5559" customFormat="1" ht="12.75"/>
    <row r="5560" customFormat="1" ht="12.75"/>
    <row r="5561" customFormat="1" ht="12.75"/>
    <row r="5562" customFormat="1" ht="12.75"/>
    <row r="5563" customFormat="1" ht="12.75"/>
    <row r="5564" customFormat="1" ht="12.75"/>
    <row r="5565" customFormat="1" ht="12.75"/>
    <row r="5566" customFormat="1" ht="12.75"/>
    <row r="5567" customFormat="1" ht="12.75"/>
    <row r="5568" customFormat="1" ht="12.75"/>
    <row r="5569" customFormat="1" ht="12.75"/>
    <row r="5570" customFormat="1" ht="12.75"/>
    <row r="5571" customFormat="1" ht="12.75"/>
    <row r="5572" customFormat="1" ht="12.75"/>
    <row r="5573" customFormat="1" ht="12.75"/>
    <row r="5574" customFormat="1" ht="12.75"/>
    <row r="5575" customFormat="1" ht="12.75"/>
    <row r="5576" customFormat="1" ht="12.75"/>
    <row r="5577" customFormat="1" ht="12.75"/>
    <row r="5578" customFormat="1" ht="12.75"/>
    <row r="5579" customFormat="1" ht="12.75"/>
    <row r="5580" customFormat="1" ht="12.75"/>
    <row r="5581" customFormat="1" ht="12.75"/>
    <row r="5582" customFormat="1" ht="12.75"/>
    <row r="5583" customFormat="1" ht="12.75"/>
    <row r="5584" customFormat="1" ht="12.75"/>
    <row r="5585" customFormat="1" ht="12.75"/>
    <row r="5586" customFormat="1" ht="12.75"/>
    <row r="5587" customFormat="1" ht="12.75"/>
    <row r="5588" customFormat="1" ht="12.75"/>
    <row r="5589" customFormat="1" ht="12.75"/>
    <row r="5590" customFormat="1" ht="12.75"/>
    <row r="5591" customFormat="1" ht="12.75"/>
    <row r="5592" customFormat="1" ht="12.75"/>
    <row r="5593" customFormat="1" ht="12.75"/>
    <row r="5594" customFormat="1" ht="12.75"/>
    <row r="5595" customFormat="1" ht="12.75"/>
    <row r="5596" customFormat="1" ht="12.75"/>
    <row r="5597" customFormat="1" ht="12.75"/>
    <row r="5598" customFormat="1" ht="12.75"/>
    <row r="5599" customFormat="1" ht="12.75"/>
    <row r="5600" customFormat="1" ht="12.75"/>
    <row r="5601" customFormat="1" ht="12.75"/>
    <row r="5602" customFormat="1" ht="12.75"/>
    <row r="5603" customFormat="1" ht="12.75"/>
    <row r="5604" customFormat="1" ht="12.75"/>
    <row r="5605" customFormat="1" ht="12.75"/>
    <row r="5606" customFormat="1" ht="12.75"/>
    <row r="5607" customFormat="1" ht="12.75"/>
    <row r="5608" customFormat="1" ht="12.75"/>
    <row r="5609" customFormat="1" ht="12.75"/>
    <row r="5610" customFormat="1" ht="12.75"/>
    <row r="5611" customFormat="1" ht="12.75"/>
    <row r="5612" customFormat="1" ht="12.75"/>
    <row r="5613" customFormat="1" ht="12.75"/>
    <row r="5614" customFormat="1" ht="12.75"/>
    <row r="5615" customFormat="1" ht="12.75"/>
    <row r="5616" customFormat="1" ht="12.75"/>
    <row r="5617" customFormat="1" ht="12.75"/>
    <row r="5618" customFormat="1" ht="12.75"/>
    <row r="5619" customFormat="1" ht="12.75"/>
    <row r="5620" customFormat="1" ht="12.75"/>
    <row r="5621" customFormat="1" ht="12.75"/>
    <row r="5622" customFormat="1" ht="12.75"/>
    <row r="5623" customFormat="1" ht="12.75"/>
    <row r="5624" customFormat="1" ht="12.75"/>
    <row r="5625" customFormat="1" ht="12.75"/>
    <row r="5626" customFormat="1" ht="12.75"/>
    <row r="5627" customFormat="1" ht="12.75"/>
    <row r="5628" customFormat="1" ht="12.75"/>
    <row r="5629" customFormat="1" ht="12.75"/>
    <row r="5630" customFormat="1" ht="12.75"/>
    <row r="5631" customFormat="1" ht="12.75"/>
    <row r="5632" customFormat="1" ht="12.75"/>
    <row r="5633" customFormat="1" ht="12.75"/>
    <row r="5634" customFormat="1" ht="12.75"/>
    <row r="5635" customFormat="1" ht="12.75"/>
    <row r="5636" customFormat="1" ht="12.75"/>
    <row r="5637" customFormat="1" ht="12.75"/>
    <row r="5638" customFormat="1" ht="12.75"/>
    <row r="5639" customFormat="1" ht="12.75"/>
    <row r="5640" customFormat="1" ht="12.75"/>
    <row r="5641" customFormat="1" ht="12.75"/>
    <row r="5642" customFormat="1" ht="12.75"/>
    <row r="5643" customFormat="1" ht="12.75"/>
    <row r="5644" customFormat="1" ht="12.75"/>
    <row r="5645" customFormat="1" ht="12.75"/>
    <row r="5646" customFormat="1" ht="12.75"/>
    <row r="5647" customFormat="1" ht="12.75"/>
    <row r="5648" customFormat="1" ht="12.75"/>
    <row r="5649" customFormat="1" ht="12.75"/>
    <row r="5650" customFormat="1" ht="12.75"/>
    <row r="5651" customFormat="1" ht="12.75"/>
    <row r="5652" customFormat="1" ht="12.75"/>
    <row r="5653" customFormat="1" ht="12.75"/>
    <row r="5654" customFormat="1" ht="12.75"/>
    <row r="5655" customFormat="1" ht="12.75"/>
    <row r="5656" customFormat="1" ht="12.75"/>
    <row r="5657" customFormat="1" ht="12.75"/>
    <row r="5658" customFormat="1" ht="12.75"/>
    <row r="5659" customFormat="1" ht="12.75"/>
    <row r="5660" customFormat="1" ht="12.75"/>
    <row r="5661" customFormat="1" ht="12.75"/>
    <row r="5662" customFormat="1" ht="12.75"/>
    <row r="5663" customFormat="1" ht="12.75"/>
    <row r="5664" customFormat="1" ht="12.75"/>
    <row r="5665" customFormat="1" ht="12.75"/>
    <row r="5666" customFormat="1" ht="12.75"/>
    <row r="5667" customFormat="1" ht="12.75"/>
    <row r="5668" customFormat="1" ht="12.75"/>
    <row r="5669" customFormat="1" ht="12.75"/>
    <row r="5670" customFormat="1" ht="12.75"/>
    <row r="5671" customFormat="1" ht="12.75"/>
    <row r="5672" customFormat="1" ht="12.75"/>
    <row r="5673" customFormat="1" ht="12.75"/>
    <row r="5674" customFormat="1" ht="12.75"/>
    <row r="5675" customFormat="1" ht="12.75"/>
    <row r="5676" customFormat="1" ht="12.75"/>
    <row r="5677" customFormat="1" ht="12.75"/>
    <row r="5678" customFormat="1" ht="12.75"/>
    <row r="5679" customFormat="1" ht="12.75"/>
    <row r="5680" customFormat="1" ht="12.75"/>
    <row r="5681" customFormat="1" ht="12.75"/>
    <row r="5682" customFormat="1" ht="12.75"/>
    <row r="5683" customFormat="1" ht="12.75"/>
    <row r="5684" customFormat="1" ht="12.75"/>
    <row r="5685" customFormat="1" ht="12.75"/>
    <row r="5686" customFormat="1" ht="12.75"/>
    <row r="5687" customFormat="1" ht="12.75"/>
    <row r="5688" customFormat="1" ht="12.75"/>
    <row r="5689" customFormat="1" ht="12.75"/>
    <row r="5690" customFormat="1" ht="12.75"/>
    <row r="5691" customFormat="1" ht="12.75"/>
    <row r="5692" customFormat="1" ht="12.75"/>
    <row r="5693" customFormat="1" ht="12.75"/>
    <row r="5694" customFormat="1" ht="12.75"/>
    <row r="5695" customFormat="1" ht="12.75"/>
    <row r="5696" customFormat="1" ht="12.75"/>
    <row r="5697" customFormat="1" ht="12.75"/>
    <row r="5698" customFormat="1" ht="12.75"/>
    <row r="5699" customFormat="1" ht="12.75"/>
    <row r="5700" customFormat="1" ht="12.75"/>
    <row r="5701" customFormat="1" ht="12.75"/>
    <row r="5702" customFormat="1" ht="12.75"/>
    <row r="5703" customFormat="1" ht="12.75"/>
    <row r="5704" customFormat="1" ht="12.75"/>
    <row r="5705" customFormat="1" ht="12.75"/>
    <row r="5706" customFormat="1" ht="12.75"/>
    <row r="5707" customFormat="1" ht="12.75"/>
    <row r="5708" customFormat="1" ht="12.75"/>
    <row r="5709" customFormat="1" ht="12.75"/>
    <row r="5710" customFormat="1" ht="12.75"/>
    <row r="5711" customFormat="1" ht="12.75"/>
    <row r="5712" customFormat="1" ht="12.75"/>
    <row r="5713" customFormat="1" ht="12.75"/>
    <row r="5714" customFormat="1" ht="12.75"/>
    <row r="5715" customFormat="1" ht="12.75"/>
    <row r="5716" customFormat="1" ht="12.75"/>
    <row r="5717" customFormat="1" ht="12.75"/>
    <row r="5718" customFormat="1" ht="12.75"/>
    <row r="5719" customFormat="1" ht="12.75"/>
    <row r="5720" customFormat="1" ht="12.75"/>
    <row r="5721" customFormat="1" ht="12.75"/>
    <row r="5722" customFormat="1" ht="12.75"/>
    <row r="5723" customFormat="1" ht="12.75"/>
    <row r="5724" customFormat="1" ht="12.75"/>
    <row r="5725" customFormat="1" ht="12.75"/>
    <row r="5726" customFormat="1" ht="12.75"/>
    <row r="5727" customFormat="1" ht="12.75"/>
    <row r="5728" customFormat="1" ht="12.75"/>
    <row r="5729" customFormat="1" ht="12.75"/>
    <row r="5730" customFormat="1" ht="12.75"/>
    <row r="5731" customFormat="1" ht="12.75"/>
    <row r="5732" customFormat="1" ht="12.75"/>
    <row r="5733" customFormat="1" ht="12.75"/>
    <row r="5734" customFormat="1" ht="12.75"/>
    <row r="5735" customFormat="1" ht="12.75"/>
    <row r="5736" customFormat="1" ht="12.75"/>
    <row r="5737" customFormat="1" ht="12.75"/>
    <row r="5738" customFormat="1" ht="12.75"/>
    <row r="5739" customFormat="1" ht="12.75"/>
    <row r="5740" customFormat="1" ht="12.75"/>
    <row r="5741" customFormat="1" ht="12.75"/>
    <row r="5742" customFormat="1" ht="12.75"/>
    <row r="5743" customFormat="1" ht="12.75"/>
    <row r="5744" customFormat="1" ht="12.75"/>
    <row r="5745" customFormat="1" ht="12.75"/>
    <row r="5746" customFormat="1" ht="12.75"/>
    <row r="5747" customFormat="1" ht="12.75"/>
    <row r="5748" customFormat="1" ht="12.75"/>
    <row r="5749" customFormat="1" ht="12.75"/>
    <row r="5750" customFormat="1" ht="12.75"/>
    <row r="5751" customFormat="1" ht="12.75"/>
    <row r="5752" customFormat="1" ht="12.75"/>
    <row r="5753" customFormat="1" ht="12.75"/>
    <row r="5754" customFormat="1" ht="12.75"/>
    <row r="5755" customFormat="1" ht="12.75"/>
    <row r="5756" customFormat="1" ht="12.75"/>
    <row r="5757" customFormat="1" ht="12.75"/>
    <row r="5758" customFormat="1" ht="12.75"/>
    <row r="5759" customFormat="1" ht="12.75"/>
    <row r="5760" customFormat="1" ht="12.75"/>
    <row r="5761" customFormat="1" ht="12.75"/>
    <row r="5762" customFormat="1" ht="12.75"/>
    <row r="5763" customFormat="1" ht="12.75"/>
    <row r="5764" customFormat="1" ht="12.75"/>
    <row r="5765" customFormat="1" ht="12.75"/>
    <row r="5766" customFormat="1" ht="12.75"/>
    <row r="5767" customFormat="1" ht="12.75"/>
    <row r="5768" customFormat="1" ht="12.75"/>
    <row r="5769" customFormat="1" ht="12.75"/>
    <row r="5770" customFormat="1" ht="12.75"/>
    <row r="5771" customFormat="1" ht="12.75"/>
    <row r="5772" customFormat="1" ht="12.75"/>
    <row r="5773" customFormat="1" ht="12.75"/>
    <row r="5774" customFormat="1" ht="12.75"/>
    <row r="5775" customFormat="1" ht="12.75"/>
    <row r="5776" customFormat="1" ht="12.75"/>
    <row r="5777" customFormat="1" ht="12.75"/>
    <row r="5778" customFormat="1" ht="12.75"/>
    <row r="5779" customFormat="1" ht="12.75"/>
    <row r="5780" customFormat="1" ht="12.75"/>
    <row r="5781" customFormat="1" ht="12.75"/>
    <row r="5782" customFormat="1" ht="12.75"/>
    <row r="5783" customFormat="1" ht="12.75"/>
    <row r="5784" customFormat="1" ht="12.75"/>
    <row r="5785" customFormat="1" ht="12.75"/>
    <row r="5786" customFormat="1" ht="12.75"/>
    <row r="5787" customFormat="1" ht="12.75"/>
    <row r="5788" customFormat="1" ht="12.75"/>
    <row r="5789" customFormat="1" ht="12.75"/>
    <row r="5790" customFormat="1" ht="12.75"/>
    <row r="5791" customFormat="1" ht="12.75"/>
    <row r="5792" customFormat="1" ht="12.75"/>
    <row r="5793" customFormat="1" ht="12.75"/>
    <row r="5794" customFormat="1" ht="12.75"/>
    <row r="5795" customFormat="1" ht="12.75"/>
    <row r="5796" customFormat="1" ht="12.75"/>
    <row r="5797" customFormat="1" ht="12.75"/>
    <row r="5798" customFormat="1" ht="12.75"/>
    <row r="5799" customFormat="1" ht="12.75"/>
    <row r="5800" customFormat="1" ht="12.75"/>
    <row r="5801" customFormat="1" ht="12.75"/>
    <row r="5802" customFormat="1" ht="12.75"/>
    <row r="5803" customFormat="1" ht="12.75"/>
    <row r="5804" customFormat="1" ht="12.75"/>
    <row r="5805" customFormat="1" ht="12.75"/>
    <row r="5806" customFormat="1" ht="12.75"/>
    <row r="5807" customFormat="1" ht="12.75"/>
    <row r="5808" customFormat="1" ht="12.75"/>
    <row r="5809" customFormat="1" ht="12.75"/>
    <row r="5810" customFormat="1" ht="12.75"/>
    <row r="5811" customFormat="1" ht="12.75"/>
    <row r="5812" customFormat="1" ht="12.75"/>
    <row r="5813" customFormat="1" ht="12.75"/>
    <row r="5814" customFormat="1" ht="12.75"/>
    <row r="5815" customFormat="1" ht="12.75"/>
    <row r="5816" customFormat="1" ht="12.75"/>
    <row r="5817" customFormat="1" ht="12.75"/>
    <row r="5818" customFormat="1" ht="12.75"/>
    <row r="5819" customFormat="1" ht="12.75"/>
    <row r="5820" customFormat="1" ht="12.75"/>
    <row r="5821" customFormat="1" ht="12.75"/>
    <row r="5822" customFormat="1" ht="12.75"/>
    <row r="5823" customFormat="1" ht="12.75"/>
    <row r="5824" customFormat="1" ht="12.75"/>
    <row r="5825" customFormat="1" ht="12.75"/>
    <row r="5826" customFormat="1" ht="12.75"/>
    <row r="5827" customFormat="1" ht="12.75"/>
    <row r="5828" customFormat="1" ht="12.75"/>
    <row r="5829" customFormat="1" ht="12.75"/>
    <row r="5830" customFormat="1" ht="12.75"/>
    <row r="5831" customFormat="1" ht="12.75"/>
    <row r="5832" customFormat="1" ht="12.75"/>
    <row r="5833" customFormat="1" ht="12.75"/>
    <row r="5834" customFormat="1" ht="12.75"/>
    <row r="5835" customFormat="1" ht="12.75"/>
    <row r="5836" customFormat="1" ht="12.75"/>
    <row r="5837" customFormat="1" ht="12.75"/>
    <row r="5838" customFormat="1" ht="12.75"/>
    <row r="5839" customFormat="1" ht="12.75"/>
    <row r="5840" customFormat="1" ht="12.75"/>
    <row r="5841" customFormat="1" ht="12.75"/>
    <row r="5842" customFormat="1" ht="12.75"/>
    <row r="5843" customFormat="1" ht="12.75"/>
    <row r="5844" customFormat="1" ht="12.75"/>
    <row r="5845" customFormat="1" ht="12.75"/>
    <row r="5846" customFormat="1" ht="12.75"/>
    <row r="5847" customFormat="1" ht="12.75"/>
    <row r="5848" customFormat="1" ht="12.75"/>
    <row r="5849" customFormat="1" ht="12.75"/>
    <row r="5850" customFormat="1" ht="12.75"/>
    <row r="5851" customFormat="1" ht="12.75"/>
    <row r="5852" customFormat="1" ht="12.75"/>
    <row r="5853" customFormat="1" ht="12.75"/>
    <row r="5854" customFormat="1" ht="12.75"/>
    <row r="5855" customFormat="1" ht="12.75"/>
    <row r="5856" customFormat="1" ht="12.75"/>
    <row r="5857" customFormat="1" ht="12.75"/>
    <row r="5858" customFormat="1" ht="12.75"/>
    <row r="5859" customFormat="1" ht="12.75"/>
    <row r="5860" customFormat="1" ht="12.75"/>
    <row r="5861" customFormat="1" ht="12.75"/>
    <row r="5862" customFormat="1" ht="12.75"/>
    <row r="5863" customFormat="1" ht="12.75"/>
    <row r="5864" customFormat="1" ht="12.75"/>
    <row r="5865" customFormat="1" ht="12.75"/>
    <row r="5866" customFormat="1" ht="12.75"/>
    <row r="5867" customFormat="1" ht="12.75"/>
    <row r="5868" customFormat="1" ht="12.75"/>
    <row r="5869" customFormat="1" ht="12.75"/>
    <row r="5870" customFormat="1" ht="12.75"/>
    <row r="5871" customFormat="1" ht="12.75"/>
    <row r="5872" customFormat="1" ht="12.75"/>
    <row r="5873" customFormat="1" ht="12.75"/>
    <row r="5874" customFormat="1" ht="12.75"/>
    <row r="5875" customFormat="1" ht="12.75"/>
    <row r="5876" customFormat="1" ht="12.75"/>
    <row r="5877" customFormat="1" ht="12.75"/>
    <row r="5878" customFormat="1" ht="12.75"/>
    <row r="5879" customFormat="1" ht="12.75"/>
    <row r="5880" customFormat="1" ht="12.75"/>
    <row r="5881" customFormat="1" ht="12.75"/>
    <row r="5882" customFormat="1" ht="12.75"/>
    <row r="5883" customFormat="1" ht="12.75"/>
    <row r="5884" customFormat="1" ht="12.75"/>
    <row r="5885" customFormat="1" ht="12.75"/>
    <row r="5886" customFormat="1" ht="12.75"/>
    <row r="5887" customFormat="1" ht="12.75"/>
    <row r="5888" customFormat="1" ht="12.75"/>
    <row r="5889" customFormat="1" ht="12.75"/>
    <row r="5890" customFormat="1" ht="12.75"/>
    <row r="5891" customFormat="1" ht="12.75"/>
    <row r="5892" customFormat="1" ht="12.75"/>
    <row r="5893" customFormat="1" ht="12.75"/>
    <row r="5894" customFormat="1" ht="12.75"/>
    <row r="5895" customFormat="1" ht="12.75"/>
    <row r="5896" customFormat="1" ht="12.75"/>
    <row r="5897" customFormat="1" ht="12.75"/>
    <row r="5898" customFormat="1" ht="12.75"/>
    <row r="5899" customFormat="1" ht="12.75"/>
    <row r="5900" customFormat="1" ht="12.75"/>
    <row r="5901" customFormat="1" ht="12.75"/>
    <row r="5902" customFormat="1" ht="12.75"/>
    <row r="5903" customFormat="1" ht="12.75"/>
    <row r="5904" customFormat="1" ht="12.75"/>
    <row r="5905" customFormat="1" ht="12.75"/>
    <row r="5906" customFormat="1" ht="12.75"/>
    <row r="5907" customFormat="1" ht="12.75"/>
    <row r="5908" customFormat="1" ht="12.75"/>
    <row r="5909" customFormat="1" ht="12.75"/>
    <row r="5910" customFormat="1" ht="12.75"/>
    <row r="5911" customFormat="1" ht="12.75"/>
    <row r="5912" customFormat="1" ht="12.75"/>
    <row r="5913" customFormat="1" ht="12.75"/>
    <row r="5914" customFormat="1" ht="12.75"/>
    <row r="5915" customFormat="1" ht="12.75"/>
    <row r="5916" customFormat="1" ht="12.75"/>
    <row r="5917" customFormat="1" ht="12.75"/>
    <row r="5918" customFormat="1" ht="12.75"/>
    <row r="5919" customFormat="1" ht="12.75"/>
    <row r="5920" customFormat="1" ht="12.75"/>
    <row r="5921" customFormat="1" ht="12.75"/>
    <row r="5922" customFormat="1" ht="12.75"/>
    <row r="5923" customFormat="1" ht="12.75"/>
    <row r="5924" customFormat="1" ht="12.75"/>
    <row r="5925" customFormat="1" ht="12.75"/>
    <row r="5926" customFormat="1" ht="12.75"/>
    <row r="5927" customFormat="1" ht="12.75"/>
    <row r="5928" customFormat="1" ht="12.75"/>
    <row r="5929" customFormat="1" ht="12.75"/>
    <row r="5930" customFormat="1" ht="12.75"/>
    <row r="5931" customFormat="1" ht="12.75"/>
    <row r="5932" customFormat="1" ht="12.75"/>
    <row r="5933" customFormat="1" ht="12.75"/>
    <row r="5934" customFormat="1" ht="12.75"/>
    <row r="5935" customFormat="1" ht="12.75"/>
    <row r="5936" customFormat="1" ht="12.75"/>
    <row r="5937" customFormat="1" ht="12.75"/>
    <row r="5938" customFormat="1" ht="12.75"/>
    <row r="5939" customFormat="1" ht="12.75"/>
    <row r="5940" customFormat="1" ht="12.75"/>
    <row r="5941" customFormat="1" ht="12.75"/>
    <row r="5942" customFormat="1" ht="12.75"/>
    <row r="5943" customFormat="1" ht="12.75"/>
    <row r="5944" customFormat="1" ht="12.75"/>
    <row r="5945" customFormat="1" ht="12.75"/>
    <row r="5946" customFormat="1" ht="12.75"/>
    <row r="5947" customFormat="1" ht="12.75"/>
    <row r="5948" customFormat="1" ht="12.75"/>
    <row r="5949" customFormat="1" ht="12.75"/>
    <row r="5950" customFormat="1" ht="12.75"/>
    <row r="5951" customFormat="1" ht="12.75"/>
    <row r="5952" customFormat="1" ht="12.75"/>
    <row r="5953" customFormat="1" ht="12.75"/>
    <row r="5954" customFormat="1" ht="12.75"/>
    <row r="5955" customFormat="1" ht="12.75"/>
    <row r="5956" customFormat="1" ht="12.75"/>
    <row r="5957" customFormat="1" ht="12.75"/>
    <row r="5958" customFormat="1" ht="12.75"/>
    <row r="5959" customFormat="1" ht="12.75"/>
    <row r="5960" customFormat="1" ht="12.75"/>
    <row r="5961" customFormat="1" ht="12.75"/>
    <row r="5962" customFormat="1" ht="12.75"/>
    <row r="5963" customFormat="1" ht="12.75"/>
    <row r="5964" customFormat="1" ht="12.75"/>
    <row r="5965" customFormat="1" ht="12.75"/>
    <row r="5966" customFormat="1" ht="12.75"/>
    <row r="5967" customFormat="1" ht="12.75"/>
    <row r="5968" customFormat="1" ht="12.75"/>
    <row r="5969" customFormat="1" ht="12.75"/>
    <row r="5970" customFormat="1" ht="12.75"/>
    <row r="5971" customFormat="1" ht="12.75"/>
    <row r="5972" customFormat="1" ht="12.75"/>
    <row r="5973" customFormat="1" ht="12.75"/>
    <row r="5974" customFormat="1" ht="12.75"/>
    <row r="5975" customFormat="1" ht="12.75"/>
    <row r="5976" customFormat="1" ht="12.75"/>
    <row r="5977" customFormat="1" ht="12.75"/>
    <row r="5978" customFormat="1" ht="12.75"/>
    <row r="5979" customFormat="1" ht="12.75"/>
    <row r="5980" customFormat="1" ht="12.75"/>
    <row r="5981" customFormat="1" ht="12.75"/>
    <row r="5982" customFormat="1" ht="12.75"/>
    <row r="5983" customFormat="1" ht="12.75"/>
    <row r="5984" customFormat="1" ht="12.75"/>
    <row r="5985" customFormat="1" ht="12.75"/>
    <row r="5986" customFormat="1" ht="12.75"/>
    <row r="5987" customFormat="1" ht="12.75"/>
    <row r="5988" customFormat="1" ht="12.75"/>
    <row r="5989" customFormat="1" ht="12.75"/>
    <row r="5990" customFormat="1" ht="12.75"/>
    <row r="5991" customFormat="1" ht="12.75"/>
    <row r="5992" customFormat="1" ht="12.75"/>
    <row r="5993" customFormat="1" ht="12.75"/>
    <row r="5994" customFormat="1" ht="12.75"/>
    <row r="5995" customFormat="1" ht="12.75"/>
    <row r="5996" customFormat="1" ht="12.75"/>
    <row r="5997" customFormat="1" ht="12.75"/>
    <row r="5998" customFormat="1" ht="12.75"/>
    <row r="5999" customFormat="1" ht="12.75"/>
    <row r="6000" customFormat="1" ht="12.75"/>
    <row r="6001" customFormat="1" ht="12.75"/>
    <row r="6002" customFormat="1" ht="12.75"/>
    <row r="6003" customFormat="1" ht="12.75"/>
    <row r="6004" customFormat="1" ht="12.75"/>
    <row r="6005" customFormat="1" ht="12.75"/>
    <row r="6006" customFormat="1" ht="12.75"/>
    <row r="6007" customFormat="1" ht="12.75"/>
    <row r="6008" customFormat="1" ht="12.75"/>
    <row r="6009" customFormat="1" ht="12.75"/>
    <row r="6010" customFormat="1" ht="12.75"/>
    <row r="6011" customFormat="1" ht="12.75"/>
    <row r="6012" customFormat="1" ht="12.75"/>
    <row r="6013" customFormat="1" ht="12.75"/>
    <row r="6014" customFormat="1" ht="12.75"/>
    <row r="6015" customFormat="1" ht="12.75"/>
    <row r="6016" customFormat="1" ht="12.75"/>
    <row r="6017" customFormat="1" ht="12.75"/>
    <row r="6018" customFormat="1" ht="12.75"/>
    <row r="6019" customFormat="1" ht="12.75"/>
    <row r="6020" customFormat="1" ht="12.75"/>
    <row r="6021" customFormat="1" ht="12.75"/>
    <row r="6022" customFormat="1" ht="12.75"/>
    <row r="6023" customFormat="1" ht="12.75"/>
    <row r="6024" customFormat="1" ht="12.75"/>
    <row r="6025" customFormat="1" ht="12.75"/>
    <row r="6026" customFormat="1" ht="12.75"/>
    <row r="6027" customFormat="1" ht="12.75"/>
    <row r="6028" customFormat="1" ht="12.75"/>
    <row r="6029" customFormat="1" ht="12.75"/>
    <row r="6030" customFormat="1" ht="12.75"/>
    <row r="6031" customFormat="1" ht="12.75"/>
    <row r="6032" customFormat="1" ht="12.75"/>
    <row r="6033" customFormat="1" ht="12.75"/>
    <row r="6034" customFormat="1" ht="12.75"/>
    <row r="6035" customFormat="1" ht="12.75"/>
    <row r="6036" customFormat="1" ht="12.75"/>
    <row r="6037" customFormat="1" ht="12.75"/>
    <row r="6038" customFormat="1" ht="12.75"/>
    <row r="6039" customFormat="1" ht="12.75"/>
    <row r="6040" customFormat="1" ht="12.75"/>
    <row r="6041" customFormat="1" ht="12.75"/>
    <row r="6042" customFormat="1" ht="12.75"/>
    <row r="6043" customFormat="1" ht="12.75"/>
    <row r="6044" customFormat="1" ht="12.75"/>
    <row r="6045" customFormat="1" ht="12.75"/>
    <row r="6046" customFormat="1" ht="12.75"/>
    <row r="6047" customFormat="1" ht="12.75"/>
    <row r="6048" customFormat="1" ht="12.75"/>
    <row r="6049" customFormat="1" ht="12.75"/>
    <row r="6050" customFormat="1" ht="12.75"/>
    <row r="6051" customFormat="1" ht="12.75"/>
    <row r="6052" customFormat="1" ht="12.75"/>
    <row r="6053" customFormat="1" ht="12.75"/>
    <row r="6054" customFormat="1" ht="12.75"/>
    <row r="6055" customFormat="1" ht="12.75"/>
    <row r="6056" customFormat="1" ht="12.75"/>
    <row r="6057" customFormat="1" ht="12.75"/>
    <row r="6058" customFormat="1" ht="12.75"/>
    <row r="6059" customFormat="1" ht="12.75"/>
    <row r="6060" customFormat="1" ht="12.75"/>
    <row r="6061" customFormat="1" ht="12.75"/>
    <row r="6062" customFormat="1" ht="12.75"/>
    <row r="6063" customFormat="1" ht="12.75"/>
    <row r="6064" customFormat="1" ht="12.75"/>
    <row r="6065" customFormat="1" ht="12.75"/>
    <row r="6066" customFormat="1" ht="12.75"/>
    <row r="6067" customFormat="1" ht="12.75"/>
    <row r="6068" customFormat="1" ht="12.75"/>
    <row r="6069" customFormat="1" ht="12.75"/>
    <row r="6070" customFormat="1" ht="12.75"/>
    <row r="6071" customFormat="1" ht="12.75"/>
    <row r="6072" customFormat="1" ht="12.75"/>
    <row r="6073" customFormat="1" ht="12.75"/>
    <row r="6074" customFormat="1" ht="12.75"/>
    <row r="6075" customFormat="1" ht="12.75"/>
    <row r="6076" customFormat="1" ht="12.75"/>
    <row r="6077" customFormat="1" ht="12.75"/>
    <row r="6078" customFormat="1" ht="12.75"/>
    <row r="6079" customFormat="1" ht="12.75"/>
    <row r="6080" customFormat="1" ht="12.75"/>
    <row r="6081" customFormat="1" ht="12.75"/>
    <row r="6082" customFormat="1" ht="12.75"/>
    <row r="6083" customFormat="1" ht="12.75"/>
    <row r="6084" customFormat="1" ht="12.75"/>
    <row r="6085" customFormat="1" ht="12.75"/>
    <row r="6086" customFormat="1" ht="12.75"/>
    <row r="6087" customFormat="1" ht="12.75"/>
    <row r="6088" customFormat="1" ht="12.75"/>
    <row r="6089" customFormat="1" ht="12.75"/>
    <row r="6090" customFormat="1" ht="12.75"/>
    <row r="6091" customFormat="1" ht="12.75"/>
    <row r="6092" customFormat="1" ht="12.75"/>
    <row r="6093" customFormat="1" ht="12.75"/>
    <row r="6094" customFormat="1" ht="12.75"/>
    <row r="6095" customFormat="1" ht="12.75"/>
    <row r="6096" customFormat="1" ht="12.75"/>
    <row r="6097" customFormat="1" ht="12.75"/>
    <row r="6098" customFormat="1" ht="12.75"/>
    <row r="6099" customFormat="1" ht="12.75"/>
    <row r="6100" customFormat="1" ht="12.75"/>
    <row r="6101" customFormat="1" ht="12.75"/>
    <row r="6102" customFormat="1" ht="12.75"/>
    <row r="6103" customFormat="1" ht="12.75"/>
    <row r="6104" customFormat="1" ht="12.75"/>
    <row r="6105" customFormat="1" ht="12.75"/>
    <row r="6106" customFormat="1" ht="12.75"/>
    <row r="6107" customFormat="1" ht="12.75"/>
    <row r="6108" customFormat="1" ht="12.75"/>
    <row r="6109" customFormat="1" ht="12.75"/>
    <row r="6110" customFormat="1" ht="12.75"/>
    <row r="6111" customFormat="1" ht="12.75"/>
    <row r="6112" customFormat="1" ht="12.75"/>
    <row r="6113" customFormat="1" ht="12.75"/>
    <row r="6114" customFormat="1" ht="12.75"/>
    <row r="6115" customFormat="1" ht="12.75"/>
    <row r="6116" customFormat="1" ht="12.75"/>
    <row r="6117" customFormat="1" ht="12.75"/>
    <row r="6118" customFormat="1" ht="12.75"/>
    <row r="6119" customFormat="1" ht="12.75"/>
    <row r="6120" customFormat="1" ht="12.75"/>
    <row r="6121" customFormat="1" ht="12.75"/>
    <row r="6122" customFormat="1" ht="12.75"/>
    <row r="6123" customFormat="1" ht="12.75"/>
    <row r="6124" customFormat="1" ht="12.75"/>
    <row r="6125" customFormat="1" ht="12.75"/>
    <row r="6126" customFormat="1" ht="12.75"/>
    <row r="6127" customFormat="1" ht="12.75"/>
    <row r="6128" customFormat="1" ht="12.75"/>
    <row r="6129" customFormat="1" ht="12.75"/>
    <row r="6130" customFormat="1" ht="12.75"/>
    <row r="6131" customFormat="1" ht="12.75"/>
    <row r="6132" customFormat="1" ht="12.75"/>
    <row r="6133" customFormat="1" ht="12.75"/>
    <row r="6134" customFormat="1" ht="12.75"/>
    <row r="6135" customFormat="1" ht="12.75"/>
    <row r="6136" customFormat="1" ht="12.75"/>
    <row r="6137" customFormat="1" ht="12.75"/>
    <row r="6138" customFormat="1" ht="12.75"/>
    <row r="6139" customFormat="1" ht="12.75"/>
    <row r="6140" customFormat="1" ht="12.75"/>
    <row r="6141" customFormat="1" ht="12.75"/>
    <row r="6142" customFormat="1" ht="12.75"/>
    <row r="6143" customFormat="1" ht="12.75"/>
    <row r="6144" customFormat="1" ht="12.75"/>
    <row r="6145" customFormat="1" ht="12.75"/>
    <row r="6146" customFormat="1" ht="12.75"/>
    <row r="6147" customFormat="1" ht="12.75"/>
    <row r="6148" customFormat="1" ht="12.75"/>
    <row r="6149" customFormat="1" ht="12.75"/>
    <row r="6150" customFormat="1" ht="12.75"/>
    <row r="6151" customFormat="1" ht="12.75"/>
    <row r="6152" customFormat="1" ht="12.75"/>
    <row r="6153" customFormat="1" ht="12.75"/>
    <row r="6154" customFormat="1" ht="12.75"/>
    <row r="6155" customFormat="1" ht="12.75"/>
    <row r="6156" customFormat="1" ht="12.75"/>
    <row r="6157" customFormat="1" ht="12.75"/>
    <row r="6158" customFormat="1" ht="12.75"/>
    <row r="6159" customFormat="1" ht="12.75"/>
    <row r="6160" customFormat="1" ht="12.75"/>
    <row r="6161" customFormat="1" ht="12.75"/>
    <row r="6162" customFormat="1" ht="12.75"/>
    <row r="6163" customFormat="1" ht="12.75"/>
    <row r="6164" customFormat="1" ht="12.75"/>
    <row r="6165" customFormat="1" ht="12.75"/>
    <row r="6166" customFormat="1" ht="12.75"/>
    <row r="6167" customFormat="1" ht="12.75"/>
    <row r="6168" customFormat="1" ht="12.75"/>
    <row r="6169" customFormat="1" ht="12.75"/>
    <row r="6170" customFormat="1" ht="12.75"/>
    <row r="6171" customFormat="1" ht="12.75"/>
    <row r="6172" customFormat="1" ht="12.75"/>
    <row r="6173" customFormat="1" ht="12.75"/>
    <row r="6174" customFormat="1" ht="12.75"/>
    <row r="6175" customFormat="1" ht="12.75"/>
    <row r="6176" customFormat="1" ht="12.75"/>
    <row r="6177" customFormat="1" ht="12.75"/>
    <row r="6178" customFormat="1" ht="12.75"/>
    <row r="6179" customFormat="1" ht="12.75"/>
    <row r="6180" customFormat="1" ht="12.75"/>
    <row r="6181" customFormat="1" ht="12.75"/>
    <row r="6182" customFormat="1" ht="12.75"/>
    <row r="6183" customFormat="1" ht="12.75"/>
    <row r="6184" customFormat="1" ht="12.75"/>
    <row r="6185" customFormat="1" ht="12.75"/>
    <row r="6186" customFormat="1" ht="12.75"/>
    <row r="6187" customFormat="1" ht="12.75"/>
    <row r="6188" customFormat="1" ht="12.75"/>
    <row r="6189" customFormat="1" ht="12.75"/>
    <row r="6190" customFormat="1" ht="12.75"/>
    <row r="6191" customFormat="1" ht="12.75"/>
    <row r="6192" customFormat="1" ht="12.75"/>
    <row r="6193" customFormat="1" ht="12.75"/>
    <row r="6194" customFormat="1" ht="12.75"/>
    <row r="6195" customFormat="1" ht="12.75"/>
    <row r="6196" customFormat="1" ht="12.75"/>
    <row r="6197" customFormat="1" ht="12.75"/>
    <row r="6198" customFormat="1" ht="12.75"/>
    <row r="6199" customFormat="1" ht="12.75"/>
    <row r="6200" customFormat="1" ht="12.75"/>
    <row r="6201" customFormat="1" ht="12.75"/>
    <row r="6202" customFormat="1" ht="12.75"/>
    <row r="6203" customFormat="1" ht="12.75"/>
    <row r="6204" customFormat="1" ht="12.75"/>
    <row r="6205" customFormat="1" ht="12.75"/>
    <row r="6206" customFormat="1" ht="12.75"/>
    <row r="6207" customFormat="1" ht="12.75"/>
    <row r="6208" customFormat="1" ht="12.75"/>
    <row r="6209" customFormat="1" ht="12.75"/>
    <row r="6210" customFormat="1" ht="12.75"/>
    <row r="6211" customFormat="1" ht="12.75"/>
    <row r="6212" customFormat="1" ht="12.75"/>
    <row r="6213" customFormat="1" ht="12.75"/>
    <row r="6214" customFormat="1" ht="12.75"/>
    <row r="6215" customFormat="1" ht="12.75"/>
    <row r="6216" customFormat="1" ht="12.75"/>
    <row r="6217" customFormat="1" ht="12.75"/>
    <row r="6218" customFormat="1" ht="12.75"/>
    <row r="6219" customFormat="1" ht="12.75"/>
    <row r="6220" customFormat="1" ht="12.75"/>
    <row r="6221" customFormat="1" ht="12.75"/>
    <row r="6222" customFormat="1" ht="12.75"/>
    <row r="6223" customFormat="1" ht="12.75"/>
    <row r="6224" customFormat="1" ht="12.75"/>
    <row r="6225" customFormat="1" ht="12.75"/>
    <row r="6226" customFormat="1" ht="12.75"/>
    <row r="6227" customFormat="1" ht="12.75"/>
    <row r="6228" customFormat="1" ht="12.75"/>
    <row r="6229" customFormat="1" ht="12.75"/>
    <row r="6230" customFormat="1" ht="12.75"/>
    <row r="6231" customFormat="1" ht="12.75"/>
    <row r="6232" customFormat="1" ht="12.75"/>
    <row r="6233" customFormat="1" ht="12.75"/>
    <row r="6234" customFormat="1" ht="12.75"/>
    <row r="6235" customFormat="1" ht="12.75"/>
    <row r="6236" customFormat="1" ht="12.75"/>
    <row r="6237" customFormat="1" ht="12.75"/>
    <row r="6238" customFormat="1" ht="12.75"/>
    <row r="6239" customFormat="1" ht="12.75"/>
    <row r="6240" customFormat="1" ht="12.75"/>
    <row r="6241" customFormat="1" ht="12.75"/>
    <row r="6242" customFormat="1" ht="12.75"/>
    <row r="6243" customFormat="1" ht="12.75"/>
    <row r="6244" customFormat="1" ht="12.75"/>
    <row r="6245" customFormat="1" ht="12.75"/>
    <row r="6246" customFormat="1" ht="12.75"/>
    <row r="6247" customFormat="1" ht="12.75"/>
    <row r="6248" customFormat="1" ht="12.75"/>
    <row r="6249" customFormat="1" ht="12.75"/>
    <row r="6250" customFormat="1" ht="12.75"/>
    <row r="6251" customFormat="1" ht="12.75"/>
    <row r="6252" customFormat="1" ht="12.75"/>
    <row r="6253" customFormat="1" ht="12.75"/>
    <row r="6254" customFormat="1" ht="12.75"/>
    <row r="6255" customFormat="1" ht="12.75"/>
    <row r="6256" customFormat="1" ht="12.75"/>
    <row r="6257" customFormat="1" ht="12.75"/>
    <row r="6258" customFormat="1" ht="12.75"/>
    <row r="6259" customFormat="1" ht="12.75"/>
    <row r="6260" customFormat="1" ht="12.75"/>
    <row r="6261" customFormat="1" ht="12.75"/>
    <row r="6262" customFormat="1" ht="12.75"/>
    <row r="6263" customFormat="1" ht="12.75"/>
    <row r="6264" customFormat="1" ht="12.75"/>
    <row r="6265" customFormat="1" ht="12.75"/>
    <row r="6266" customFormat="1" ht="12.75"/>
    <row r="6267" customFormat="1" ht="12.75"/>
    <row r="6268" customFormat="1" ht="12.75"/>
    <row r="6269" customFormat="1" ht="12.75"/>
    <row r="6270" customFormat="1" ht="12.75"/>
    <row r="6271" customFormat="1" ht="12.75"/>
    <row r="6272" customFormat="1" ht="12.75"/>
    <row r="6273" customFormat="1" ht="12.75"/>
    <row r="6274" customFormat="1" ht="12.75"/>
    <row r="6275" customFormat="1" ht="12.75"/>
    <row r="6276" customFormat="1" ht="12.75"/>
    <row r="6277" customFormat="1" ht="12.75"/>
    <row r="6278" customFormat="1" ht="12.75"/>
    <row r="6279" customFormat="1" ht="12.75"/>
    <row r="6280" customFormat="1" ht="12.75"/>
    <row r="6281" customFormat="1" ht="12.75"/>
    <row r="6282" customFormat="1" ht="12.75"/>
    <row r="6283" customFormat="1" ht="12.75"/>
    <row r="6284" customFormat="1" ht="12.75"/>
    <row r="6285" customFormat="1" ht="12.75"/>
    <row r="6286" customFormat="1" ht="12.75"/>
    <row r="6287" customFormat="1" ht="12.75"/>
    <row r="6288" customFormat="1" ht="12.75"/>
    <row r="6289" customFormat="1" ht="12.75"/>
    <row r="6290" customFormat="1" ht="12.75"/>
    <row r="6291" customFormat="1" ht="12.75"/>
    <row r="6292" customFormat="1" ht="12.75"/>
    <row r="6293" customFormat="1" ht="12.75"/>
    <row r="6294" customFormat="1" ht="12.75"/>
    <row r="6295" customFormat="1" ht="12.75"/>
    <row r="6296" customFormat="1" ht="12.75"/>
    <row r="6297" customFormat="1" ht="12.75"/>
    <row r="6298" customFormat="1" ht="12.75"/>
    <row r="6299" customFormat="1" ht="12.75"/>
    <row r="6300" customFormat="1" ht="12.75"/>
    <row r="6301" customFormat="1" ht="12.75"/>
    <row r="6302" customFormat="1" ht="12.75"/>
    <row r="6303" customFormat="1" ht="12.75"/>
    <row r="6304" customFormat="1" ht="12.75"/>
    <row r="6305" customFormat="1" ht="12.75"/>
    <row r="6306" customFormat="1" ht="12.75"/>
    <row r="6307" customFormat="1" ht="12.75"/>
    <row r="6308" customFormat="1" ht="12.75"/>
    <row r="6309" customFormat="1" ht="12.75"/>
    <row r="6310" customFormat="1" ht="12.75"/>
    <row r="6311" customFormat="1" ht="12.75"/>
    <row r="6312" customFormat="1" ht="12.75"/>
    <row r="6313" customFormat="1" ht="12.75"/>
    <row r="6314" customFormat="1" ht="12.75"/>
    <row r="6315" customFormat="1" ht="12.75"/>
    <row r="6316" customFormat="1" ht="12.75"/>
    <row r="6317" customFormat="1" ht="12.75"/>
    <row r="6318" customFormat="1" ht="12.75"/>
    <row r="6319" customFormat="1" ht="12.75"/>
    <row r="6320" customFormat="1" ht="12.75"/>
    <row r="6321" customFormat="1" ht="12.75"/>
    <row r="6322" customFormat="1" ht="12.75"/>
    <row r="6323" customFormat="1" ht="12.75"/>
    <row r="6324" customFormat="1" ht="12.75"/>
    <row r="6325" customFormat="1" ht="12.75"/>
    <row r="6326" customFormat="1" ht="12.75"/>
    <row r="6327" customFormat="1" ht="12.75"/>
    <row r="6328" customFormat="1" ht="12.75"/>
    <row r="6329" customFormat="1" ht="12.75"/>
    <row r="6330" customFormat="1" ht="12.75"/>
    <row r="6331" customFormat="1" ht="12.75"/>
    <row r="6332" customFormat="1" ht="12.75"/>
    <row r="6333" customFormat="1" ht="12.75"/>
    <row r="6334" customFormat="1" ht="12.75"/>
    <row r="6335" customFormat="1" ht="12.75"/>
    <row r="6336" customFormat="1" ht="12.75"/>
    <row r="6337" customFormat="1" ht="12.75"/>
    <row r="6338" customFormat="1" ht="12.75"/>
    <row r="6339" customFormat="1" ht="12.75"/>
    <row r="6340" customFormat="1" ht="12.75"/>
    <row r="6341" customFormat="1" ht="12.75"/>
    <row r="6342" customFormat="1" ht="12.75"/>
    <row r="6343" customFormat="1" ht="12.75"/>
    <row r="6344" customFormat="1" ht="12.75"/>
    <row r="6345" customFormat="1" ht="12.75"/>
    <row r="6346" customFormat="1" ht="12.75"/>
    <row r="6347" customFormat="1" ht="12.75"/>
    <row r="6348" customFormat="1" ht="12.75"/>
    <row r="6349" customFormat="1" ht="12.75"/>
    <row r="6350" customFormat="1" ht="12.75"/>
    <row r="6351" customFormat="1" ht="12.75"/>
    <row r="6352" customFormat="1" ht="12.75"/>
    <row r="6353" customFormat="1" ht="12.75"/>
    <row r="6354" customFormat="1" ht="12.75"/>
    <row r="6355" customFormat="1" ht="12.75"/>
    <row r="6356" customFormat="1" ht="12.75"/>
    <row r="6357" customFormat="1" ht="12.75"/>
    <row r="6358" customFormat="1" ht="12.75"/>
    <row r="6359" customFormat="1" ht="12.75"/>
    <row r="6360" customFormat="1" ht="12.75"/>
    <row r="6361" customFormat="1" ht="12.75"/>
    <row r="6362" customFormat="1" ht="12.75"/>
    <row r="6363" customFormat="1" ht="12.75"/>
    <row r="6364" customFormat="1" ht="12.75"/>
    <row r="6365" customFormat="1" ht="12.75"/>
    <row r="6366" customFormat="1" ht="12.75"/>
    <row r="6367" customFormat="1" ht="12.75"/>
    <row r="6368" customFormat="1" ht="12.75"/>
    <row r="6369" customFormat="1" ht="12.75"/>
    <row r="6370" customFormat="1" ht="12.75"/>
    <row r="6371" customFormat="1" ht="12.75"/>
    <row r="6372" customFormat="1" ht="12.75"/>
    <row r="6373" customFormat="1" ht="12.75"/>
    <row r="6374" customFormat="1" ht="12.75"/>
    <row r="6375" customFormat="1" ht="12.75"/>
    <row r="6376" customFormat="1" ht="12.75"/>
    <row r="6377" customFormat="1" ht="12.75"/>
    <row r="6378" customFormat="1" ht="12.75"/>
    <row r="6379" customFormat="1" ht="12.75"/>
    <row r="6380" customFormat="1" ht="12.75"/>
    <row r="6381" customFormat="1" ht="12.75"/>
    <row r="6382" customFormat="1" ht="12.75"/>
    <row r="6383" customFormat="1" ht="12.75"/>
    <row r="6384" customFormat="1" ht="12.75"/>
    <row r="6385" customFormat="1" ht="12.75"/>
    <row r="6386" customFormat="1" ht="12.75"/>
    <row r="6387" customFormat="1" ht="12.75"/>
    <row r="6388" customFormat="1" ht="12.75"/>
    <row r="6389" customFormat="1" ht="12.75"/>
    <row r="6390" customFormat="1" ht="12.75"/>
    <row r="6391" customFormat="1" ht="12.75"/>
    <row r="6392" customFormat="1" ht="12.75"/>
    <row r="6393" customFormat="1" ht="12.75"/>
    <row r="6394" customFormat="1" ht="12.75"/>
    <row r="6395" customFormat="1" ht="12.75"/>
    <row r="6396" customFormat="1" ht="12.75"/>
    <row r="6397" customFormat="1" ht="12.75"/>
    <row r="6398" customFormat="1" ht="12.75"/>
    <row r="6399" customFormat="1" ht="12.75"/>
    <row r="6400" customFormat="1" ht="12.75"/>
    <row r="6401" customFormat="1" ht="12.75"/>
    <row r="6402" customFormat="1" ht="12.75"/>
    <row r="6403" customFormat="1" ht="12.75"/>
    <row r="6404" customFormat="1" ht="12.75"/>
    <row r="6405" customFormat="1" ht="12.75"/>
    <row r="6406" customFormat="1" ht="12.75"/>
    <row r="6407" customFormat="1" ht="12.75"/>
    <row r="6408" customFormat="1" ht="12.75"/>
    <row r="6409" customFormat="1" ht="12.75"/>
    <row r="6410" customFormat="1" ht="12.75"/>
    <row r="6411" customFormat="1" ht="12.75"/>
    <row r="6412" customFormat="1" ht="12.75"/>
    <row r="6413" customFormat="1" ht="12.75"/>
    <row r="6414" customFormat="1" ht="12.75"/>
    <row r="6415" customFormat="1" ht="12.75"/>
    <row r="6416" customFormat="1" ht="12.75"/>
    <row r="6417" customFormat="1" ht="12.75"/>
    <row r="6418" customFormat="1" ht="12.75"/>
    <row r="6419" customFormat="1" ht="12.75"/>
    <row r="6420" customFormat="1" ht="12.75"/>
    <row r="6421" customFormat="1" ht="12.75"/>
    <row r="6422" customFormat="1" ht="12.75"/>
    <row r="6423" customFormat="1" ht="12.75"/>
    <row r="6424" customFormat="1" ht="12.75"/>
    <row r="6425" customFormat="1" ht="12.75"/>
    <row r="6426" customFormat="1" ht="12.75"/>
    <row r="6427" customFormat="1" ht="12.75"/>
    <row r="6428" customFormat="1" ht="12.75"/>
    <row r="6429" customFormat="1" ht="12.75"/>
    <row r="6430" customFormat="1" ht="12.75"/>
    <row r="6431" customFormat="1" ht="12.75"/>
    <row r="6432" customFormat="1" ht="12.75"/>
    <row r="6433" customFormat="1" ht="12.75"/>
    <row r="6434" customFormat="1" ht="12.75"/>
    <row r="6435" customFormat="1" ht="12.75"/>
    <row r="6436" customFormat="1" ht="12.75"/>
    <row r="6437" customFormat="1" ht="12.75"/>
    <row r="6438" customFormat="1" ht="12.75"/>
    <row r="6439" customFormat="1" ht="12.75"/>
    <row r="6440" customFormat="1" ht="12.75"/>
    <row r="6441" customFormat="1" ht="12.75"/>
    <row r="6442" customFormat="1" ht="12.75"/>
    <row r="6443" customFormat="1" ht="12.75"/>
    <row r="6444" customFormat="1" ht="12.75"/>
    <row r="6445" customFormat="1" ht="12.75"/>
    <row r="6446" customFormat="1" ht="12.75"/>
    <row r="6447" customFormat="1" ht="12.75"/>
    <row r="6448" customFormat="1" ht="12.75"/>
    <row r="6449" customFormat="1" ht="12.75"/>
    <row r="6450" customFormat="1" ht="12.75"/>
    <row r="6451" customFormat="1" ht="12.75"/>
    <row r="6452" customFormat="1" ht="12.75"/>
    <row r="6453" customFormat="1" ht="12.75"/>
    <row r="6454" customFormat="1" ht="12.75"/>
    <row r="6455" customFormat="1" ht="12.75"/>
    <row r="6456" customFormat="1" ht="12.75"/>
    <row r="6457" customFormat="1" ht="12.75"/>
    <row r="6458" customFormat="1" ht="12.75"/>
    <row r="6459" customFormat="1" ht="12.75"/>
    <row r="6460" customFormat="1" ht="12.75"/>
    <row r="6461" customFormat="1" ht="12.75"/>
    <row r="6462" customFormat="1" ht="12.75"/>
    <row r="6463" customFormat="1" ht="12.75"/>
    <row r="6464" customFormat="1" ht="12.75"/>
    <row r="6465" customFormat="1" ht="12.75"/>
    <row r="6466" customFormat="1" ht="12.75"/>
    <row r="6467" customFormat="1" ht="12.75"/>
    <row r="6468" customFormat="1" ht="12.75"/>
    <row r="6469" customFormat="1" ht="12.75"/>
    <row r="6470" customFormat="1" ht="12.75"/>
    <row r="6471" customFormat="1" ht="12.75"/>
    <row r="6472" customFormat="1" ht="12.75"/>
    <row r="6473" customFormat="1" ht="12.75"/>
    <row r="6474" customFormat="1" ht="12.75"/>
    <row r="6475" customFormat="1" ht="12.75"/>
    <row r="6476" customFormat="1" ht="12.75"/>
    <row r="6477" customFormat="1" ht="12.75"/>
    <row r="6478" customFormat="1" ht="12.75"/>
    <row r="6479" customFormat="1" ht="12.75"/>
    <row r="6480" customFormat="1" ht="12.75"/>
    <row r="6481" customFormat="1" ht="12.75"/>
    <row r="6482" customFormat="1" ht="12.75"/>
    <row r="6483" customFormat="1" ht="12.75"/>
    <row r="6484" customFormat="1" ht="12.75"/>
    <row r="6485" customFormat="1" ht="12.75"/>
    <row r="6486" customFormat="1" ht="12.75"/>
    <row r="6487" customFormat="1" ht="12.75"/>
    <row r="6488" customFormat="1" ht="12.75"/>
    <row r="6489" customFormat="1" ht="12.75"/>
    <row r="6490" customFormat="1" ht="12.75"/>
    <row r="6491" customFormat="1" ht="12.75"/>
    <row r="6492" customFormat="1" ht="12.75"/>
    <row r="6493" customFormat="1" ht="12.75"/>
    <row r="6494" customFormat="1" ht="12.75"/>
    <row r="6495" customFormat="1" ht="12.75"/>
    <row r="6496" customFormat="1" ht="12.75"/>
    <row r="6497" customFormat="1" ht="12.75"/>
    <row r="6498" customFormat="1" ht="12.75"/>
    <row r="6499" customFormat="1" ht="12.75"/>
    <row r="6500" customFormat="1" ht="12.75"/>
    <row r="6501" customFormat="1" ht="12.75"/>
    <row r="6502" customFormat="1" ht="12.75"/>
    <row r="6503" customFormat="1" ht="12.75"/>
    <row r="6504" customFormat="1" ht="12.75"/>
    <row r="6505" customFormat="1" ht="12.75"/>
    <row r="6506" customFormat="1" ht="12.75"/>
    <row r="6507" customFormat="1" ht="12.75"/>
    <row r="6508" customFormat="1" ht="12.75"/>
    <row r="6509" customFormat="1" ht="12.75"/>
    <row r="6510" customFormat="1" ht="12.75"/>
    <row r="6511" customFormat="1" ht="12.75"/>
    <row r="6512" customFormat="1" ht="12.75"/>
    <row r="6513" customFormat="1" ht="12.75"/>
    <row r="6514" customFormat="1" ht="12.75"/>
    <row r="6515" customFormat="1" ht="12.75"/>
    <row r="6516" customFormat="1" ht="12.75"/>
    <row r="6517" customFormat="1" ht="12.75"/>
    <row r="6518" customFormat="1" ht="12.75"/>
    <row r="6519" customFormat="1" ht="12.75"/>
    <row r="6520" customFormat="1" ht="12.75"/>
    <row r="6521" customFormat="1" ht="12.75"/>
    <row r="6522" customFormat="1" ht="12.75"/>
    <row r="6523" customFormat="1" ht="12.75"/>
    <row r="6524" customFormat="1" ht="12.75"/>
    <row r="6525" customFormat="1" ht="12.75"/>
    <row r="6526" customFormat="1" ht="12.75"/>
    <row r="6527" customFormat="1" ht="12.75"/>
    <row r="6528" customFormat="1" ht="12.75"/>
    <row r="6529" customFormat="1" ht="12.75"/>
    <row r="6530" customFormat="1" ht="12.75"/>
    <row r="6531" customFormat="1" ht="12.75"/>
    <row r="6532" customFormat="1" ht="12.75"/>
    <row r="6533" customFormat="1" ht="12.75"/>
    <row r="6534" customFormat="1" ht="12.75"/>
    <row r="6535" customFormat="1" ht="12.75"/>
    <row r="6536" customFormat="1" ht="12.75"/>
    <row r="6537" customFormat="1" ht="12.75"/>
    <row r="6538" customFormat="1" ht="12.75"/>
    <row r="6539" customFormat="1" ht="12.75"/>
    <row r="6540" customFormat="1" ht="12.75"/>
    <row r="6541" customFormat="1" ht="12.75"/>
    <row r="6542" customFormat="1" ht="12.75"/>
    <row r="6543" customFormat="1" ht="12.75"/>
    <row r="6544" customFormat="1" ht="12.75"/>
    <row r="6545" customFormat="1" ht="12.75"/>
    <row r="6546" customFormat="1" ht="12.75"/>
    <row r="6547" customFormat="1" ht="12.75"/>
    <row r="6548" customFormat="1" ht="12.75"/>
    <row r="6549" customFormat="1" ht="12.75"/>
    <row r="6550" customFormat="1" ht="12.75"/>
    <row r="6551" customFormat="1" ht="12.75"/>
    <row r="6552" customFormat="1" ht="12.75"/>
    <row r="6553" customFormat="1" ht="12.75"/>
    <row r="6554" customFormat="1" ht="12.75"/>
    <row r="6555" customFormat="1" ht="12.75"/>
    <row r="6556" customFormat="1" ht="12.75"/>
    <row r="6557" customFormat="1" ht="12.75"/>
    <row r="6558" customFormat="1" ht="12.75"/>
    <row r="6559" customFormat="1" ht="12.75"/>
    <row r="6560" customFormat="1" ht="12.75"/>
    <row r="6561" customFormat="1" ht="12.75"/>
    <row r="6562" customFormat="1" ht="12.75"/>
    <row r="6563" customFormat="1" ht="12.75"/>
    <row r="6564" customFormat="1" ht="12.75"/>
    <row r="6565" customFormat="1" ht="12.75"/>
    <row r="6566" customFormat="1" ht="12.75"/>
    <row r="6567" customFormat="1" ht="12.75"/>
    <row r="6568" customFormat="1" ht="12.75"/>
    <row r="6569" customFormat="1" ht="12.75"/>
    <row r="6570" customFormat="1" ht="12.75"/>
    <row r="6571" customFormat="1" ht="12.75"/>
    <row r="6572" customFormat="1" ht="12.75"/>
    <row r="6573" customFormat="1" ht="12.75"/>
    <row r="6574" customFormat="1" ht="12.75"/>
    <row r="6575" customFormat="1" ht="12.75"/>
    <row r="6576" customFormat="1" ht="12.75"/>
    <row r="6577" customFormat="1" ht="12.75"/>
    <row r="6578" customFormat="1" ht="12.75"/>
    <row r="6579" customFormat="1" ht="12.75"/>
    <row r="6580" customFormat="1" ht="12.75"/>
    <row r="6581" customFormat="1" ht="12.75"/>
    <row r="6582" customFormat="1" ht="12.75"/>
    <row r="6583" customFormat="1" ht="12.75"/>
    <row r="6584" customFormat="1" ht="12.75"/>
    <row r="6585" customFormat="1" ht="12.75"/>
    <row r="6586" customFormat="1" ht="12.75"/>
    <row r="6587" customFormat="1" ht="12.75"/>
    <row r="6588" customFormat="1" ht="12.75"/>
    <row r="6589" customFormat="1" ht="12.75"/>
    <row r="6590" customFormat="1" ht="12.75"/>
    <row r="6591" customFormat="1" ht="12.75"/>
    <row r="6592" customFormat="1" ht="12.75"/>
    <row r="6593" customFormat="1" ht="12.75"/>
    <row r="6594" customFormat="1" ht="12.75"/>
    <row r="6595" customFormat="1" ht="12.75"/>
    <row r="6596" customFormat="1" ht="12.75"/>
    <row r="6597" customFormat="1" ht="12.75"/>
    <row r="6598" customFormat="1" ht="12.75"/>
    <row r="6599" customFormat="1" ht="12.75"/>
    <row r="6600" customFormat="1" ht="12.75"/>
    <row r="6601" customFormat="1" ht="12.75"/>
    <row r="6602" customFormat="1" ht="12.75"/>
    <row r="6603" customFormat="1" ht="12.75"/>
    <row r="6604" customFormat="1" ht="12.75"/>
    <row r="6605" customFormat="1" ht="12.75"/>
    <row r="6606" customFormat="1" ht="12.75"/>
    <row r="6607" customFormat="1" ht="12.75"/>
    <row r="6608" customFormat="1" ht="12.75"/>
    <row r="6609" customFormat="1" ht="12.75"/>
    <row r="6610" customFormat="1" ht="12.75"/>
    <row r="6611" customFormat="1" ht="12.75"/>
    <row r="6612" customFormat="1" ht="12.75"/>
    <row r="6613" customFormat="1" ht="12.75"/>
    <row r="6614" customFormat="1" ht="12.75"/>
    <row r="6615" customFormat="1" ht="12.75"/>
    <row r="6616" customFormat="1" ht="12.75"/>
    <row r="6617" customFormat="1" ht="12.75"/>
    <row r="6618" customFormat="1" ht="12.75"/>
    <row r="6619" customFormat="1" ht="12.75"/>
    <row r="6620" customFormat="1" ht="12.75"/>
    <row r="6621" customFormat="1" ht="12.75"/>
    <row r="6622" customFormat="1" ht="12.75"/>
    <row r="6623" customFormat="1" ht="12.75"/>
    <row r="6624" customFormat="1" ht="12.75"/>
    <row r="6625" customFormat="1" ht="12.75"/>
    <row r="6626" customFormat="1" ht="12.75"/>
    <row r="6627" customFormat="1" ht="12.75"/>
    <row r="6628" customFormat="1" ht="12.75"/>
    <row r="6629" customFormat="1" ht="12.75"/>
    <row r="6630" customFormat="1" ht="12.75"/>
    <row r="6631" customFormat="1" ht="12.75"/>
    <row r="6632" customFormat="1" ht="12.75"/>
    <row r="6633" customFormat="1" ht="12.75"/>
    <row r="6634" customFormat="1" ht="12.75"/>
    <row r="6635" customFormat="1" ht="12.75"/>
    <row r="6636" customFormat="1" ht="12.75"/>
    <row r="6637" customFormat="1" ht="12.75"/>
    <row r="6638" customFormat="1" ht="12.75"/>
    <row r="6639" customFormat="1" ht="12.75"/>
    <row r="6640" customFormat="1" ht="12.75"/>
    <row r="6641" customFormat="1" ht="12.75"/>
    <row r="6642" customFormat="1" ht="12.75"/>
    <row r="6643" customFormat="1" ht="12.75"/>
    <row r="6644" customFormat="1" ht="12.75"/>
    <row r="6645" customFormat="1" ht="12.75"/>
    <row r="6646" customFormat="1" ht="12.75"/>
    <row r="6647" customFormat="1" ht="12.75"/>
    <row r="6648" customFormat="1" ht="12.75"/>
    <row r="6649" customFormat="1" ht="12.75"/>
    <row r="6650" customFormat="1" ht="12.75"/>
    <row r="6651" customFormat="1" ht="12.75"/>
    <row r="6652" customFormat="1" ht="12.75"/>
    <row r="6653" customFormat="1" ht="12.75"/>
    <row r="6654" customFormat="1" ht="12.75"/>
    <row r="6655" customFormat="1" ht="12.75"/>
    <row r="6656" customFormat="1" ht="12.75"/>
    <row r="6657" customFormat="1" ht="12.75"/>
    <row r="6658" customFormat="1" ht="12.75"/>
    <row r="6659" customFormat="1" ht="12.75"/>
    <row r="6660" customFormat="1" ht="12.75"/>
    <row r="6661" customFormat="1" ht="12.75"/>
    <row r="6662" customFormat="1" ht="12.75"/>
    <row r="6663" customFormat="1" ht="12.75"/>
    <row r="6664" customFormat="1" ht="12.75"/>
    <row r="6665" customFormat="1" ht="12.75"/>
    <row r="6666" customFormat="1" ht="12.75"/>
    <row r="6667" customFormat="1" ht="12.75"/>
    <row r="6668" customFormat="1" ht="12.75"/>
    <row r="6669" customFormat="1" ht="12.75"/>
    <row r="6670" customFormat="1" ht="12.75"/>
    <row r="6671" customFormat="1" ht="12.75"/>
    <row r="6672" customFormat="1" ht="12.75"/>
    <row r="6673" customFormat="1" ht="12.75"/>
    <row r="6674" customFormat="1" ht="12.75"/>
    <row r="6675" customFormat="1" ht="12.75"/>
    <row r="6676" customFormat="1" ht="12.75"/>
    <row r="6677" customFormat="1" ht="12.75"/>
    <row r="6678" customFormat="1" ht="12.75"/>
    <row r="6679" customFormat="1" ht="12.75"/>
    <row r="6680" customFormat="1" ht="12.75"/>
    <row r="6681" customFormat="1" ht="12.75"/>
    <row r="6682" customFormat="1" ht="12.75"/>
    <row r="6683" customFormat="1" ht="12.75"/>
    <row r="6684" customFormat="1" ht="12.75"/>
    <row r="6685" customFormat="1" ht="12.75"/>
    <row r="6686" customFormat="1" ht="12.75"/>
    <row r="6687" customFormat="1" ht="12.75"/>
    <row r="6688" customFormat="1" ht="12.75"/>
    <row r="6689" customFormat="1" ht="12.75"/>
    <row r="6690" customFormat="1" ht="12.75"/>
    <row r="6691" customFormat="1" ht="12.75"/>
    <row r="6692" customFormat="1" ht="12.75"/>
    <row r="6693" customFormat="1" ht="12.75"/>
    <row r="6694" customFormat="1" ht="12.75"/>
    <row r="6695" customFormat="1" ht="12.75"/>
    <row r="6696" customFormat="1" ht="12.75"/>
    <row r="6697" customFormat="1" ht="12.75"/>
    <row r="6698" customFormat="1" ht="12.75"/>
    <row r="6699" customFormat="1" ht="12.75"/>
    <row r="6700" customFormat="1" ht="12.75"/>
    <row r="6701" customFormat="1" ht="12.75"/>
    <row r="6702" customFormat="1" ht="12.75"/>
    <row r="6703" customFormat="1" ht="12.75"/>
    <row r="6704" customFormat="1" ht="12.75"/>
    <row r="6705" customFormat="1" ht="12.75"/>
    <row r="6706" customFormat="1" ht="12.75"/>
    <row r="6707" customFormat="1" ht="12.75"/>
    <row r="6708" customFormat="1" ht="12.75"/>
    <row r="6709" customFormat="1" ht="12.75"/>
    <row r="6710" customFormat="1" ht="12.75"/>
    <row r="6711" customFormat="1" ht="12.75"/>
    <row r="6712" customFormat="1" ht="12.75"/>
    <row r="6713" customFormat="1" ht="12.75"/>
    <row r="6714" customFormat="1" ht="12.75"/>
    <row r="6715" customFormat="1" ht="12.75"/>
    <row r="6716" customFormat="1" ht="12.75"/>
    <row r="6717" customFormat="1" ht="12.75"/>
    <row r="6718" customFormat="1" ht="12.75"/>
    <row r="6719" customFormat="1" ht="12.75"/>
    <row r="6720" customFormat="1" ht="12.75"/>
    <row r="6721" customFormat="1" ht="12.75"/>
    <row r="6722" customFormat="1" ht="12.75"/>
    <row r="6723" customFormat="1" ht="12.75"/>
    <row r="6724" customFormat="1" ht="12.75"/>
    <row r="6725" customFormat="1" ht="12.75"/>
    <row r="6726" customFormat="1" ht="12.75"/>
    <row r="6727" customFormat="1" ht="12.75"/>
    <row r="6728" customFormat="1" ht="12.75"/>
    <row r="6729" customFormat="1" ht="12.75"/>
    <row r="6730" customFormat="1" ht="12.75"/>
    <row r="6731" customFormat="1" ht="12.75"/>
    <row r="6732" customFormat="1" ht="12.75"/>
    <row r="6733" customFormat="1" ht="12.75"/>
    <row r="6734" customFormat="1" ht="12.75"/>
    <row r="6735" customFormat="1" ht="12.75"/>
    <row r="6736" customFormat="1" ht="12.75"/>
    <row r="6737" customFormat="1" ht="12.75"/>
    <row r="6738" customFormat="1" ht="12.75"/>
    <row r="6739" customFormat="1" ht="12.75"/>
    <row r="6740" customFormat="1" ht="12.75"/>
    <row r="6741" customFormat="1" ht="12.75"/>
    <row r="6742" customFormat="1" ht="12.75"/>
    <row r="6743" customFormat="1" ht="12.75"/>
    <row r="6744" customFormat="1" ht="12.75"/>
    <row r="6745" customFormat="1" ht="12.75"/>
    <row r="6746" customFormat="1" ht="12.75"/>
    <row r="6747" customFormat="1" ht="12.75"/>
    <row r="6748" customFormat="1" ht="12.75"/>
    <row r="6749" customFormat="1" ht="12.75"/>
    <row r="6750" customFormat="1" ht="12.75"/>
    <row r="6751" customFormat="1" ht="12.75"/>
    <row r="6752" customFormat="1" ht="12.75"/>
    <row r="6753" customFormat="1" ht="12.75"/>
    <row r="6754" customFormat="1" ht="12.75"/>
    <row r="6755" customFormat="1" ht="12.75"/>
    <row r="6756" customFormat="1" ht="12.75"/>
    <row r="6757" customFormat="1" ht="12.75"/>
    <row r="6758" customFormat="1" ht="12.75"/>
    <row r="6759" customFormat="1" ht="12.75"/>
    <row r="6760" customFormat="1" ht="12.75"/>
    <row r="6761" customFormat="1" ht="12.75"/>
    <row r="6762" customFormat="1" ht="12.75"/>
    <row r="6763" customFormat="1" ht="12.75"/>
    <row r="6764" customFormat="1" ht="12.75"/>
    <row r="6765" customFormat="1" ht="12.75"/>
    <row r="6766" customFormat="1" ht="12.75"/>
    <row r="6767" customFormat="1" ht="12.75"/>
    <row r="6768" customFormat="1" ht="12.75"/>
    <row r="6769" customFormat="1" ht="12.75"/>
    <row r="6770" customFormat="1" ht="12.75"/>
    <row r="6771" customFormat="1" ht="12.75"/>
    <row r="6772" customFormat="1" ht="12.75"/>
    <row r="6773" customFormat="1" ht="12.75"/>
    <row r="6774" customFormat="1" ht="12.75"/>
    <row r="6775" customFormat="1" ht="12.75"/>
    <row r="6776" customFormat="1" ht="12.75"/>
    <row r="6777" customFormat="1" ht="12.75"/>
    <row r="6778" customFormat="1" ht="12.75"/>
    <row r="6779" customFormat="1" ht="12.75"/>
    <row r="6780" customFormat="1" ht="12.75"/>
    <row r="6781" customFormat="1" ht="12.75"/>
    <row r="6782" customFormat="1" ht="12.75"/>
    <row r="6783" customFormat="1" ht="12.75"/>
    <row r="6784" customFormat="1" ht="12.75"/>
    <row r="6785" customFormat="1" ht="12.75"/>
    <row r="6786" customFormat="1" ht="12.75"/>
    <row r="6787" customFormat="1" ht="12.75"/>
    <row r="6788" customFormat="1" ht="12.75"/>
    <row r="6789" customFormat="1" ht="12.75"/>
    <row r="6790" customFormat="1" ht="12.75"/>
    <row r="6791" customFormat="1" ht="12.75"/>
    <row r="6792" customFormat="1" ht="12.75"/>
    <row r="6793" customFormat="1" ht="12.75"/>
    <row r="6794" customFormat="1" ht="12.75"/>
    <row r="6795" customFormat="1" ht="12.75"/>
    <row r="6796" customFormat="1" ht="12.75"/>
    <row r="6797" customFormat="1" ht="12.75"/>
    <row r="6798" customFormat="1" ht="12.75"/>
    <row r="6799" customFormat="1" ht="12.75"/>
    <row r="6800" customFormat="1" ht="12.75"/>
    <row r="6801" customFormat="1" ht="12.75"/>
    <row r="6802" customFormat="1" ht="12.75"/>
    <row r="6803" customFormat="1" ht="12.75"/>
    <row r="6804" customFormat="1" ht="12.75"/>
    <row r="6805" customFormat="1" ht="12.75"/>
    <row r="6806" customFormat="1" ht="12.75"/>
    <row r="6807" customFormat="1" ht="12.75"/>
    <row r="6808" customFormat="1" ht="12.75"/>
    <row r="6809" customFormat="1" ht="12.75"/>
    <row r="6810" customFormat="1" ht="12.75"/>
    <row r="6811" customFormat="1" ht="12.75"/>
    <row r="6812" customFormat="1" ht="12.75"/>
    <row r="6813" customFormat="1" ht="12.75"/>
    <row r="6814" customFormat="1" ht="12.75"/>
    <row r="6815" customFormat="1" ht="12.75"/>
    <row r="6816" customFormat="1" ht="12.75"/>
    <row r="6817" customFormat="1" ht="12.75"/>
    <row r="6818" customFormat="1" ht="12.75"/>
    <row r="6819" customFormat="1" ht="12.75"/>
    <row r="6820" customFormat="1" ht="12.75"/>
    <row r="6821" customFormat="1" ht="12.75"/>
    <row r="6822" customFormat="1" ht="12.75"/>
    <row r="6823" customFormat="1" ht="12.75"/>
    <row r="6824" customFormat="1" ht="12.75"/>
    <row r="6825" customFormat="1" ht="12.75"/>
    <row r="6826" customFormat="1" ht="12.75"/>
    <row r="6827" customFormat="1" ht="12.75"/>
    <row r="6828" customFormat="1" ht="12.75"/>
    <row r="6829" customFormat="1" ht="12.75"/>
    <row r="6830" customFormat="1" ht="12.75"/>
    <row r="6831" customFormat="1" ht="12.75"/>
    <row r="6832" customFormat="1" ht="12.75"/>
    <row r="6833" customFormat="1" ht="12.75"/>
    <row r="6834" customFormat="1" ht="12.75"/>
    <row r="6835" customFormat="1" ht="12.75"/>
    <row r="6836" customFormat="1" ht="12.75"/>
    <row r="6837" customFormat="1" ht="12.75"/>
    <row r="6838" customFormat="1" ht="12.75"/>
    <row r="6839" customFormat="1" ht="12.75"/>
    <row r="6840" customFormat="1" ht="12.75"/>
    <row r="6841" customFormat="1" ht="12.75"/>
    <row r="6842" customFormat="1" ht="12.75"/>
    <row r="6843" customFormat="1" ht="12.75"/>
    <row r="6844" customFormat="1" ht="12.75"/>
    <row r="6845" customFormat="1" ht="12.75"/>
    <row r="6846" customFormat="1" ht="12.75"/>
    <row r="6847" customFormat="1" ht="12.75"/>
    <row r="6848" customFormat="1" ht="12.75"/>
    <row r="6849" customFormat="1" ht="12.75"/>
    <row r="6850" customFormat="1" ht="12.75"/>
    <row r="6851" customFormat="1" ht="12.75"/>
    <row r="6852" customFormat="1" ht="12.75"/>
    <row r="6853" customFormat="1" ht="12.75"/>
    <row r="6854" customFormat="1" ht="12.75"/>
    <row r="6855" customFormat="1" ht="12.75"/>
    <row r="6856" customFormat="1" ht="12.75"/>
    <row r="6857" customFormat="1" ht="12.75"/>
    <row r="6858" customFormat="1" ht="12.75"/>
    <row r="6859" customFormat="1" ht="12.75"/>
    <row r="6860" customFormat="1" ht="12.75"/>
    <row r="6861" customFormat="1" ht="12.75"/>
    <row r="6862" customFormat="1" ht="12.75"/>
    <row r="6863" customFormat="1" ht="12.75"/>
    <row r="6864" customFormat="1" ht="12.75"/>
    <row r="6865" customFormat="1" ht="12.75"/>
    <row r="6866" customFormat="1" ht="12.75"/>
    <row r="6867" customFormat="1" ht="12.75"/>
    <row r="6868" customFormat="1" ht="12.75"/>
    <row r="6869" customFormat="1" ht="12.75"/>
    <row r="6870" customFormat="1" ht="12.75"/>
    <row r="6871" customFormat="1" ht="12.75"/>
    <row r="6872" customFormat="1" ht="12.75"/>
    <row r="6873" customFormat="1" ht="12.75"/>
    <row r="6874" customFormat="1" ht="12.75"/>
    <row r="6875" customFormat="1" ht="12.75"/>
    <row r="6876" customFormat="1" ht="12.75"/>
    <row r="6877" customFormat="1" ht="12.75"/>
    <row r="6878" customFormat="1" ht="12.75"/>
    <row r="6879" customFormat="1" ht="12.75"/>
    <row r="6880" customFormat="1" ht="12.75"/>
    <row r="6881" customFormat="1" ht="12.75"/>
    <row r="6882" customFormat="1" ht="12.75"/>
    <row r="6883" customFormat="1" ht="12.75"/>
    <row r="6884" customFormat="1" ht="12.75"/>
    <row r="6885" customFormat="1" ht="12.75"/>
    <row r="6886" customFormat="1" ht="12.75"/>
    <row r="6887" customFormat="1" ht="12.75"/>
    <row r="6888" customFormat="1" ht="12.75"/>
    <row r="6889" customFormat="1" ht="12.75"/>
    <row r="6890" customFormat="1" ht="12.75"/>
    <row r="6891" customFormat="1" ht="12.75"/>
    <row r="6892" customFormat="1" ht="12.75"/>
    <row r="6893" customFormat="1" ht="12.75"/>
    <row r="6894" customFormat="1" ht="12.75"/>
    <row r="6895" customFormat="1" ht="12.75"/>
    <row r="6896" customFormat="1" ht="12.75"/>
    <row r="6897" customFormat="1" ht="12.75"/>
    <row r="6898" customFormat="1" ht="12.75"/>
    <row r="6899" customFormat="1" ht="12.75"/>
    <row r="6900" customFormat="1" ht="12.75"/>
    <row r="6901" customFormat="1" ht="12.75"/>
    <row r="6902" customFormat="1" ht="12.75"/>
    <row r="6903" customFormat="1" ht="12.75"/>
    <row r="6904" customFormat="1" ht="12.75"/>
    <row r="6905" customFormat="1" ht="12.75"/>
    <row r="6906" customFormat="1" ht="12.75"/>
    <row r="6907" customFormat="1" ht="12.75"/>
    <row r="6908" customFormat="1" ht="12.75"/>
    <row r="6909" customFormat="1" ht="12.75"/>
    <row r="6910" customFormat="1" ht="12.75"/>
    <row r="6911" customFormat="1" ht="12.75"/>
    <row r="6912" customFormat="1" ht="12.75"/>
    <row r="6913" customFormat="1" ht="12.75"/>
    <row r="6914" customFormat="1" ht="12.75"/>
    <row r="6915" customFormat="1" ht="12.75"/>
    <row r="6916" customFormat="1" ht="12.75"/>
    <row r="6917" customFormat="1" ht="12.75"/>
    <row r="6918" customFormat="1" ht="12.75"/>
    <row r="6919" customFormat="1" ht="12.75"/>
    <row r="6920" customFormat="1" ht="12.75"/>
    <row r="6921" customFormat="1" ht="12.75"/>
    <row r="6922" customFormat="1" ht="12.75"/>
    <row r="6923" customFormat="1" ht="12.75"/>
    <row r="6924" customFormat="1" ht="12.75"/>
    <row r="6925" customFormat="1" ht="12.75"/>
    <row r="6926" customFormat="1" ht="12.75"/>
    <row r="6927" customFormat="1" ht="12.75"/>
    <row r="6928" customFormat="1" ht="12.75"/>
    <row r="6929" customFormat="1" ht="12.75"/>
    <row r="6930" customFormat="1" ht="12.75"/>
    <row r="6931" customFormat="1" ht="12.75"/>
    <row r="6932" customFormat="1" ht="12.75"/>
    <row r="6933" customFormat="1" ht="12.75"/>
    <row r="6934" customFormat="1" ht="12.75"/>
    <row r="6935" customFormat="1" ht="12.75"/>
    <row r="6936" customFormat="1" ht="12.75"/>
    <row r="6937" customFormat="1" ht="12.75"/>
    <row r="6938" customFormat="1" ht="12.75"/>
    <row r="6939" customFormat="1" ht="12.75"/>
    <row r="6940" customFormat="1" ht="12.75"/>
    <row r="6941" customFormat="1" ht="12.75"/>
    <row r="6942" customFormat="1" ht="12.75"/>
    <row r="6943" customFormat="1" ht="12.75"/>
    <row r="6944" customFormat="1" ht="12.75"/>
    <row r="6945" customFormat="1" ht="12.75"/>
    <row r="6946" customFormat="1" ht="12.75"/>
    <row r="6947" customFormat="1" ht="12.75"/>
    <row r="6948" customFormat="1" ht="12.75"/>
    <row r="6949" customFormat="1" ht="12.75"/>
    <row r="6950" customFormat="1" ht="12.75"/>
    <row r="6951" customFormat="1" ht="12.75"/>
    <row r="6952" customFormat="1" ht="12.75"/>
    <row r="6953" customFormat="1" ht="12.75"/>
    <row r="6954" customFormat="1" ht="12.75"/>
    <row r="6955" customFormat="1" ht="12.75"/>
    <row r="6956" customFormat="1" ht="12.75"/>
    <row r="6957" customFormat="1" ht="12.75"/>
    <row r="6958" customFormat="1" ht="12.75"/>
    <row r="6959" customFormat="1" ht="12.75"/>
    <row r="6960" customFormat="1" ht="12.75"/>
    <row r="6961" customFormat="1" ht="12.75"/>
    <row r="6962" customFormat="1" ht="12.75"/>
    <row r="6963" customFormat="1" ht="12.75"/>
    <row r="6964" customFormat="1" ht="12.75"/>
    <row r="6965" customFormat="1" ht="12.75"/>
    <row r="6966" customFormat="1" ht="12.75"/>
    <row r="6967" customFormat="1" ht="12.75"/>
    <row r="6968" customFormat="1" ht="12.75"/>
    <row r="6969" customFormat="1" ht="12.75"/>
    <row r="6970" customFormat="1" ht="12.75"/>
    <row r="6971" customFormat="1" ht="12.75"/>
    <row r="6972" customFormat="1" ht="12.75"/>
    <row r="6973" customFormat="1" ht="12.75"/>
    <row r="6974" customFormat="1" ht="12.75"/>
    <row r="6975" customFormat="1" ht="12.75"/>
    <row r="6976" customFormat="1" ht="12.75"/>
    <row r="6977" customFormat="1" ht="12.75"/>
    <row r="6978" customFormat="1" ht="12.75"/>
    <row r="6979" customFormat="1" ht="12.75"/>
    <row r="6980" customFormat="1" ht="12.75"/>
    <row r="6981" customFormat="1" ht="12.75"/>
    <row r="6982" customFormat="1" ht="12.75"/>
    <row r="6983" customFormat="1" ht="12.75"/>
    <row r="6984" customFormat="1" ht="12.75"/>
    <row r="6985" customFormat="1" ht="12.75"/>
    <row r="6986" customFormat="1" ht="12.75"/>
    <row r="6987" customFormat="1" ht="12.75"/>
    <row r="6988" customFormat="1" ht="12.75"/>
    <row r="6989" customFormat="1" ht="12.75"/>
    <row r="6990" customFormat="1" ht="12.75"/>
    <row r="6991" customFormat="1" ht="12.75"/>
    <row r="6992" customFormat="1" ht="12.75"/>
    <row r="6993" customFormat="1" ht="12.75"/>
    <row r="6994" customFormat="1" ht="12.75"/>
    <row r="6995" customFormat="1" ht="12.75"/>
    <row r="6996" customFormat="1" ht="12.75"/>
    <row r="6997" customFormat="1" ht="12.75"/>
    <row r="6998" customFormat="1" ht="12.75"/>
    <row r="6999" customFormat="1" ht="12.75"/>
    <row r="7000" customFormat="1" ht="12.75"/>
    <row r="7001" customFormat="1" ht="12.75"/>
    <row r="7002" customFormat="1" ht="12.75"/>
    <row r="7003" customFormat="1" ht="12.75"/>
    <row r="7004" customFormat="1" ht="12.75"/>
    <row r="7005" customFormat="1" ht="12.75"/>
    <row r="7006" customFormat="1" ht="12.75"/>
    <row r="7007" customFormat="1" ht="12.75"/>
    <row r="7008" customFormat="1" ht="12.75"/>
    <row r="7009" customFormat="1" ht="12.75"/>
    <row r="7010" customFormat="1" ht="12.75"/>
    <row r="7011" customFormat="1" ht="12.75"/>
    <row r="7012" customFormat="1" ht="12.75"/>
    <row r="7013" customFormat="1" ht="12.75"/>
    <row r="7014" customFormat="1" ht="12.75"/>
    <row r="7015" customFormat="1" ht="12.75"/>
    <row r="7016" customFormat="1" ht="12.75"/>
    <row r="7017" customFormat="1" ht="12.75"/>
    <row r="7018" customFormat="1" ht="12.75"/>
    <row r="7019" customFormat="1" ht="12.75"/>
    <row r="7020" customFormat="1" ht="12.75"/>
    <row r="7021" customFormat="1" ht="12.75"/>
    <row r="7022" customFormat="1" ht="12.75"/>
    <row r="7023" customFormat="1" ht="12.75"/>
    <row r="7024" customFormat="1" ht="12.75"/>
    <row r="7025" customFormat="1" ht="12.75"/>
    <row r="7026" customFormat="1" ht="12.75"/>
    <row r="7027" customFormat="1" ht="12.75"/>
    <row r="7028" customFormat="1" ht="12.75"/>
    <row r="7029" customFormat="1" ht="12.75"/>
    <row r="7030" customFormat="1" ht="12.75"/>
    <row r="7031" customFormat="1" ht="12.75"/>
    <row r="7032" customFormat="1" ht="12.75"/>
    <row r="7033" customFormat="1" ht="12.75"/>
    <row r="7034" customFormat="1" ht="12.75"/>
    <row r="7035" customFormat="1" ht="12.75"/>
    <row r="7036" customFormat="1" ht="12.75"/>
    <row r="7037" customFormat="1" ht="12.75"/>
    <row r="7038" customFormat="1" ht="12.75"/>
    <row r="7039" customFormat="1" ht="12.75"/>
    <row r="7040" customFormat="1" ht="12.75"/>
    <row r="7041" customFormat="1" ht="12.75"/>
    <row r="7042" customFormat="1" ht="12.75"/>
    <row r="7043" customFormat="1" ht="12.75"/>
    <row r="7044" customFormat="1" ht="12.75"/>
    <row r="7045" customFormat="1" ht="12.75"/>
    <row r="7046" customFormat="1" ht="12.75"/>
    <row r="7047" customFormat="1" ht="12.75"/>
    <row r="7048" customFormat="1" ht="12.75"/>
    <row r="7049" customFormat="1" ht="12.75"/>
    <row r="7050" customFormat="1" ht="12.75"/>
    <row r="7051" customFormat="1" ht="12.75"/>
    <row r="7052" customFormat="1" ht="12.75"/>
    <row r="7053" customFormat="1" ht="12.75"/>
    <row r="7054" customFormat="1" ht="12.75"/>
    <row r="7055" customFormat="1" ht="12.75"/>
    <row r="7056" customFormat="1" ht="12.75"/>
    <row r="7057" customFormat="1" ht="12.75"/>
    <row r="7058" customFormat="1" ht="12.75"/>
    <row r="7059" customFormat="1" ht="12.75"/>
    <row r="7060" customFormat="1" ht="12.75"/>
    <row r="7061" customFormat="1" ht="12.75"/>
    <row r="7062" customFormat="1" ht="12.75"/>
    <row r="7063" customFormat="1" ht="12.75"/>
    <row r="7064" customFormat="1" ht="12.75"/>
    <row r="7065" customFormat="1" ht="12.75"/>
    <row r="7066" customFormat="1" ht="12.75"/>
    <row r="7067" customFormat="1" ht="12.75"/>
    <row r="7068" customFormat="1" ht="12.75"/>
    <row r="7069" customFormat="1" ht="12.75"/>
    <row r="7070" customFormat="1" ht="12.75"/>
    <row r="7071" customFormat="1" ht="12.75"/>
    <row r="7072" customFormat="1" ht="12.75"/>
    <row r="7073" customFormat="1" ht="12.75"/>
    <row r="7074" customFormat="1" ht="12.75"/>
    <row r="7075" customFormat="1" ht="12.75"/>
    <row r="7076" customFormat="1" ht="12.75"/>
    <row r="7077" customFormat="1" ht="12.75"/>
    <row r="7078" customFormat="1" ht="12.75"/>
    <row r="7079" customFormat="1" ht="12.75"/>
    <row r="7080" customFormat="1" ht="12.75"/>
    <row r="7081" customFormat="1" ht="12.75"/>
    <row r="7082" customFormat="1" ht="12.75"/>
    <row r="7083" customFormat="1" ht="12.75"/>
    <row r="7084" customFormat="1" ht="12.75"/>
    <row r="7085" customFormat="1" ht="12.75"/>
    <row r="7086" customFormat="1" ht="12.75"/>
    <row r="7087" customFormat="1" ht="12.75"/>
    <row r="7088" customFormat="1" ht="12.75"/>
    <row r="7089" customFormat="1" ht="12.75"/>
    <row r="7090" customFormat="1" ht="12.75"/>
    <row r="7091" customFormat="1" ht="12.75"/>
    <row r="7092" customFormat="1" ht="12.75"/>
    <row r="7093" customFormat="1" ht="12.75"/>
    <row r="7094" customFormat="1" ht="12.75"/>
    <row r="7095" customFormat="1" ht="12.75"/>
    <row r="7096" customFormat="1" ht="12.75"/>
    <row r="7097" customFormat="1" ht="12.75"/>
    <row r="7098" customFormat="1" ht="12.75"/>
    <row r="7099" customFormat="1" ht="12.75"/>
    <row r="7100" customFormat="1" ht="12.75"/>
    <row r="7101" customFormat="1" ht="12.75"/>
    <row r="7102" customFormat="1" ht="12.75"/>
    <row r="7103" customFormat="1" ht="12.75"/>
    <row r="7104" customFormat="1" ht="12.75"/>
    <row r="7105" customFormat="1" ht="12.75"/>
    <row r="7106" customFormat="1" ht="12.75"/>
    <row r="7107" customFormat="1" ht="12.75"/>
    <row r="7108" customFormat="1" ht="12.75"/>
    <row r="7109" customFormat="1" ht="12.75"/>
    <row r="7110" customFormat="1" ht="12.75"/>
    <row r="7111" customFormat="1" ht="12.75"/>
    <row r="7112" customFormat="1" ht="12.75"/>
    <row r="7113" customFormat="1" ht="12.75"/>
    <row r="7114" customFormat="1" ht="12.75"/>
    <row r="7115" customFormat="1" ht="12.75"/>
    <row r="7116" customFormat="1" ht="12.75"/>
    <row r="7117" customFormat="1" ht="12.75"/>
    <row r="7118" customFormat="1" ht="12.75"/>
    <row r="7119" customFormat="1" ht="12.75"/>
    <row r="7120" customFormat="1" ht="12.75"/>
    <row r="7121" customFormat="1" ht="12.75"/>
    <row r="7122" customFormat="1" ht="12.75"/>
    <row r="7123" customFormat="1" ht="12.75"/>
    <row r="7124" customFormat="1" ht="12.75"/>
    <row r="7125" customFormat="1" ht="12.75"/>
    <row r="7126" customFormat="1" ht="12.75"/>
    <row r="7127" customFormat="1" ht="12.75"/>
    <row r="7128" customFormat="1" ht="12.75"/>
    <row r="7129" customFormat="1" ht="12.75"/>
    <row r="7130" customFormat="1" ht="12.75"/>
    <row r="7131" customFormat="1" ht="12.75"/>
    <row r="7132" customFormat="1" ht="12.75"/>
    <row r="7133" customFormat="1" ht="12.75"/>
    <row r="7134" customFormat="1" ht="12.75"/>
    <row r="7135" customFormat="1" ht="12.75"/>
    <row r="7136" customFormat="1" ht="12.75"/>
    <row r="7137" customFormat="1" ht="12.75"/>
    <row r="7138" customFormat="1" ht="12.75"/>
    <row r="7139" customFormat="1" ht="12.75"/>
    <row r="7140" customFormat="1" ht="12.75"/>
    <row r="7141" customFormat="1" ht="12.75"/>
    <row r="7142" customFormat="1" ht="12.75"/>
    <row r="7143" customFormat="1" ht="12.75"/>
    <row r="7144" customFormat="1" ht="12.75"/>
    <row r="7145" customFormat="1" ht="12.75"/>
    <row r="7146" customFormat="1" ht="12.75"/>
    <row r="7147" customFormat="1" ht="12.75"/>
    <row r="7148" customFormat="1" ht="12.75"/>
    <row r="7149" customFormat="1" ht="12.75"/>
    <row r="7150" customFormat="1" ht="12.75"/>
    <row r="7151" customFormat="1" ht="12.75"/>
    <row r="7152" customFormat="1" ht="12.75"/>
    <row r="7153" customFormat="1" ht="12.75"/>
    <row r="7154" customFormat="1" ht="12.75"/>
    <row r="7155" customFormat="1" ht="12.75"/>
    <row r="7156" customFormat="1" ht="12.75"/>
    <row r="7157" customFormat="1" ht="12.75"/>
    <row r="7158" customFormat="1" ht="12.75"/>
    <row r="7159" customFormat="1" ht="12.75"/>
    <row r="7160" customFormat="1" ht="12.75"/>
    <row r="7161" customFormat="1" ht="12.75"/>
    <row r="7162" customFormat="1" ht="12.75"/>
    <row r="7163" customFormat="1" ht="12.75"/>
    <row r="7164" customFormat="1" ht="12.75"/>
    <row r="7165" customFormat="1" ht="12.75"/>
    <row r="7166" customFormat="1" ht="12.75"/>
    <row r="7167" customFormat="1" ht="12.75"/>
    <row r="7168" customFormat="1" ht="12.75"/>
    <row r="7169" customFormat="1" ht="12.75"/>
    <row r="7170" customFormat="1" ht="12.75"/>
    <row r="7171" customFormat="1" ht="12.75"/>
    <row r="7172" customFormat="1" ht="12.75"/>
    <row r="7173" customFormat="1" ht="12.75"/>
    <row r="7174" customFormat="1" ht="12.75"/>
    <row r="7175" customFormat="1" ht="12.75"/>
    <row r="7176" customFormat="1" ht="12.75"/>
    <row r="7177" customFormat="1" ht="12.75"/>
    <row r="7178" customFormat="1" ht="12.75"/>
    <row r="7179" customFormat="1" ht="12.75"/>
    <row r="7180" customFormat="1" ht="12.75"/>
    <row r="7181" customFormat="1" ht="12.75"/>
    <row r="7182" customFormat="1" ht="12.75"/>
    <row r="7183" customFormat="1" ht="12.75"/>
    <row r="7184" customFormat="1" ht="12.75"/>
    <row r="7185" customFormat="1" ht="12.75"/>
    <row r="7186" customFormat="1" ht="12.75"/>
    <row r="7187" customFormat="1" ht="12.75"/>
    <row r="7188" customFormat="1" ht="12.75"/>
    <row r="7189" customFormat="1" ht="12.75"/>
    <row r="7190" customFormat="1" ht="12.75"/>
    <row r="7191" customFormat="1" ht="12.75"/>
    <row r="7192" customFormat="1" ht="12.75"/>
    <row r="7193" customFormat="1" ht="12.75"/>
    <row r="7194" customFormat="1" ht="12.75"/>
    <row r="7195" customFormat="1" ht="12.75"/>
    <row r="7196" customFormat="1" ht="12.75"/>
    <row r="7197" customFormat="1" ht="12.75"/>
    <row r="7198" customFormat="1" ht="12.75"/>
    <row r="7199" customFormat="1" ht="12.75"/>
    <row r="7200" customFormat="1" ht="12.75"/>
    <row r="7201" customFormat="1" ht="12.75"/>
    <row r="7202" customFormat="1" ht="12.75"/>
    <row r="7203" customFormat="1" ht="12.75"/>
    <row r="7204" customFormat="1" ht="12.75"/>
    <row r="7205" customFormat="1" ht="12.75"/>
    <row r="7206" customFormat="1" ht="12.75"/>
    <row r="7207" customFormat="1" ht="12.75"/>
    <row r="7208" customFormat="1" ht="12.75"/>
    <row r="7209" customFormat="1" ht="12.75"/>
    <row r="7210" customFormat="1" ht="12.75"/>
    <row r="7211" customFormat="1" ht="12.75"/>
    <row r="7212" customFormat="1" ht="12.75"/>
    <row r="7213" customFormat="1" ht="12.75"/>
    <row r="7214" customFormat="1" ht="12.75"/>
    <row r="7215" customFormat="1" ht="12.75"/>
    <row r="7216" customFormat="1" ht="12.75"/>
    <row r="7217" customFormat="1" ht="12.75"/>
    <row r="7218" customFormat="1" ht="12.75"/>
    <row r="7219" customFormat="1" ht="12.75"/>
    <row r="7220" customFormat="1" ht="12.75"/>
    <row r="7221" customFormat="1" ht="12.75"/>
    <row r="7222" customFormat="1" ht="12.75"/>
    <row r="7223" customFormat="1" ht="12.75"/>
    <row r="7224" customFormat="1" ht="12.75"/>
    <row r="7225" customFormat="1" ht="12.75"/>
    <row r="7226" customFormat="1" ht="12.75"/>
    <row r="7227" customFormat="1" ht="12.75"/>
    <row r="7228" customFormat="1" ht="12.75"/>
    <row r="7229" customFormat="1" ht="12.75"/>
    <row r="7230" customFormat="1" ht="12.75"/>
    <row r="7231" customFormat="1" ht="12.75"/>
    <row r="7232" customFormat="1" ht="12.75"/>
    <row r="7233" customFormat="1" ht="12.75"/>
    <row r="7234" customFormat="1" ht="12.75"/>
    <row r="7235" customFormat="1" ht="12.75"/>
    <row r="7236" customFormat="1" ht="12.75"/>
    <row r="7237" customFormat="1" ht="12.75"/>
    <row r="7238" customFormat="1" ht="12.75"/>
    <row r="7239" customFormat="1" ht="12.75"/>
    <row r="7240" customFormat="1" ht="12.75"/>
    <row r="7241" customFormat="1" ht="12.75"/>
    <row r="7242" customFormat="1" ht="12.75"/>
    <row r="7243" customFormat="1" ht="12.75"/>
    <row r="7244" customFormat="1" ht="12.75"/>
    <row r="7245" customFormat="1" ht="12.75"/>
    <row r="7246" customFormat="1" ht="12.75"/>
    <row r="7247" customFormat="1" ht="12.75"/>
    <row r="7248" customFormat="1" ht="12.75"/>
    <row r="7249" customFormat="1" ht="12.75"/>
    <row r="7250" customFormat="1" ht="12.75"/>
    <row r="7251" customFormat="1" ht="12.75"/>
    <row r="7252" customFormat="1" ht="12.75"/>
    <row r="7253" customFormat="1" ht="12.75"/>
    <row r="7254" customFormat="1" ht="12.75"/>
    <row r="7255" customFormat="1" ht="12.75"/>
    <row r="7256" customFormat="1" ht="12.75"/>
    <row r="7257" customFormat="1" ht="12.75"/>
    <row r="7258" customFormat="1" ht="12.75"/>
    <row r="7259" customFormat="1" ht="12.75"/>
    <row r="7260" customFormat="1" ht="12.75"/>
    <row r="7261" customFormat="1" ht="12.75"/>
    <row r="7262" customFormat="1" ht="12.75"/>
    <row r="7263" customFormat="1" ht="12.75"/>
    <row r="7264" customFormat="1" ht="12.75"/>
    <row r="7265" customFormat="1" ht="12.75"/>
    <row r="7266" customFormat="1" ht="12.75"/>
    <row r="7267" customFormat="1" ht="12.75"/>
    <row r="7268" customFormat="1" ht="12.75"/>
    <row r="7269" customFormat="1" ht="12.75"/>
    <row r="7270" customFormat="1" ht="12.75"/>
    <row r="7271" customFormat="1" ht="12.75"/>
    <row r="7272" customFormat="1" ht="12.75"/>
    <row r="7273" customFormat="1" ht="12.75"/>
    <row r="7274" customFormat="1" ht="12.75"/>
    <row r="7275" customFormat="1" ht="12.75"/>
    <row r="7276" customFormat="1" ht="12.75"/>
    <row r="7277" customFormat="1" ht="12.75"/>
    <row r="7278" customFormat="1" ht="12.75"/>
    <row r="7279" customFormat="1" ht="12.75"/>
    <row r="7280" customFormat="1" ht="12.75"/>
    <row r="7281" customFormat="1" ht="12.75"/>
    <row r="7282" customFormat="1" ht="12.75"/>
    <row r="7283" customFormat="1" ht="12.75"/>
    <row r="7284" customFormat="1" ht="12.75"/>
    <row r="7285" customFormat="1" ht="12.75"/>
    <row r="7286" customFormat="1" ht="12.75"/>
    <row r="7287" customFormat="1" ht="12.75"/>
    <row r="7288" customFormat="1" ht="12.75"/>
    <row r="7289" customFormat="1" ht="12.75"/>
    <row r="7290" customFormat="1" ht="12.75"/>
    <row r="7291" customFormat="1" ht="12.75"/>
    <row r="7292" customFormat="1" ht="12.75"/>
    <row r="7293" customFormat="1" ht="12.75"/>
    <row r="7294" customFormat="1" ht="12.75"/>
    <row r="7295" customFormat="1" ht="12.75"/>
    <row r="7296" customFormat="1" ht="12.75"/>
    <row r="7297" customFormat="1" ht="12.75"/>
    <row r="7298" customFormat="1" ht="12.75"/>
    <row r="7299" customFormat="1" ht="12.75"/>
    <row r="7300" customFormat="1" ht="12.75"/>
    <row r="7301" customFormat="1" ht="12.75"/>
    <row r="7302" customFormat="1" ht="12.75"/>
    <row r="7303" customFormat="1" ht="12.75"/>
    <row r="7304" customFormat="1" ht="12.75"/>
    <row r="7305" customFormat="1" ht="12.75"/>
    <row r="7306" customFormat="1" ht="12.75"/>
    <row r="7307" customFormat="1" ht="12.75"/>
    <row r="7308" customFormat="1" ht="12.75"/>
    <row r="7309" customFormat="1" ht="12.75"/>
    <row r="7310" customFormat="1" ht="12.75"/>
    <row r="7311" customFormat="1" ht="12.75"/>
    <row r="7312" customFormat="1" ht="12.75"/>
    <row r="7313" customFormat="1" ht="12.75"/>
    <row r="7314" customFormat="1" ht="12.75"/>
    <row r="7315" customFormat="1" ht="12.75"/>
    <row r="7316" customFormat="1" ht="12.75"/>
    <row r="7317" customFormat="1" ht="12.75"/>
    <row r="7318" customFormat="1" ht="12.75"/>
    <row r="7319" customFormat="1" ht="12.75"/>
    <row r="7320" customFormat="1" ht="12.75"/>
    <row r="7321" customFormat="1" ht="12.75"/>
    <row r="7322" customFormat="1" ht="12.75"/>
    <row r="7323" customFormat="1" ht="12.75"/>
    <row r="7324" customFormat="1" ht="12.75"/>
    <row r="7325" customFormat="1" ht="12.75"/>
    <row r="7326" customFormat="1" ht="12.75"/>
    <row r="7327" customFormat="1" ht="12.75"/>
    <row r="7328" customFormat="1" ht="12.75"/>
    <row r="7329" customFormat="1" ht="12.75"/>
    <row r="7330" customFormat="1" ht="12.75"/>
    <row r="7331" customFormat="1" ht="12.75"/>
    <row r="7332" customFormat="1" ht="12.75"/>
    <row r="7333" customFormat="1" ht="12.75"/>
    <row r="7334" customFormat="1" ht="12.75"/>
    <row r="7335" customFormat="1" ht="12.75"/>
    <row r="7336" customFormat="1" ht="12.75"/>
    <row r="7337" customFormat="1" ht="12.75"/>
    <row r="7338" customFormat="1" ht="12.75"/>
    <row r="7339" customFormat="1" ht="12.75"/>
    <row r="7340" customFormat="1" ht="12.75"/>
    <row r="7341" customFormat="1" ht="12.75"/>
    <row r="7342" customFormat="1" ht="12.75"/>
    <row r="7343" customFormat="1" ht="12.75"/>
    <row r="7344" customFormat="1" ht="12.75"/>
    <row r="7345" customFormat="1" ht="12.75"/>
    <row r="7346" customFormat="1" ht="12.75"/>
    <row r="7347" customFormat="1" ht="12.75"/>
    <row r="7348" customFormat="1" ht="12.75"/>
    <row r="7349" customFormat="1" ht="12.75"/>
    <row r="7350" customFormat="1" ht="12.75"/>
    <row r="7351" customFormat="1" ht="12.75"/>
    <row r="7352" customFormat="1" ht="12.75"/>
    <row r="7353" customFormat="1" ht="12.75"/>
    <row r="7354" customFormat="1" ht="12.75"/>
    <row r="7355" customFormat="1" ht="12.75"/>
    <row r="7356" customFormat="1" ht="12.75"/>
    <row r="7357" customFormat="1" ht="12.75"/>
    <row r="7358" customFormat="1" ht="12.75"/>
    <row r="7359" customFormat="1" ht="12.75"/>
    <row r="7360" customFormat="1" ht="12.75"/>
    <row r="7361" customFormat="1" ht="12.75"/>
    <row r="7362" customFormat="1" ht="12.75"/>
    <row r="7363" customFormat="1" ht="12.75"/>
    <row r="7364" customFormat="1" ht="12.75"/>
    <row r="7365" customFormat="1" ht="12.75"/>
    <row r="7366" customFormat="1" ht="12.75"/>
    <row r="7367" customFormat="1" ht="12.75"/>
    <row r="7368" customFormat="1" ht="12.75"/>
    <row r="7369" customFormat="1" ht="12.75"/>
    <row r="7370" customFormat="1" ht="12.75"/>
    <row r="7371" customFormat="1" ht="12.75"/>
    <row r="7372" customFormat="1" ht="12.75"/>
    <row r="7373" customFormat="1" ht="12.75"/>
    <row r="7374" customFormat="1" ht="12.75"/>
    <row r="7375" customFormat="1" ht="12.75"/>
    <row r="7376" customFormat="1" ht="12.75"/>
    <row r="7377" customFormat="1" ht="12.75"/>
    <row r="7378" customFormat="1" ht="12.75"/>
    <row r="7379" customFormat="1" ht="12.75"/>
    <row r="7380" customFormat="1" ht="12.75"/>
    <row r="7381" customFormat="1" ht="12.75"/>
    <row r="7382" customFormat="1" ht="12.75"/>
    <row r="7383" customFormat="1" ht="12.75"/>
    <row r="7384" customFormat="1" ht="12.75"/>
    <row r="7385" customFormat="1" ht="12.75"/>
    <row r="7386" customFormat="1" ht="12.75"/>
    <row r="7387" customFormat="1" ht="12.75"/>
    <row r="7388" customFormat="1" ht="12.75"/>
    <row r="7389" customFormat="1" ht="12.75"/>
    <row r="7390" customFormat="1" ht="12.75"/>
    <row r="7391" customFormat="1" ht="12.75"/>
    <row r="7392" customFormat="1" ht="12.75"/>
    <row r="7393" customFormat="1" ht="12.75"/>
    <row r="7394" customFormat="1" ht="12.75"/>
    <row r="7395" customFormat="1" ht="12.75"/>
    <row r="7396" customFormat="1" ht="12.75"/>
    <row r="7397" customFormat="1" ht="12.75"/>
    <row r="7398" customFormat="1" ht="12.75"/>
    <row r="7399" customFormat="1" ht="12.75"/>
    <row r="7400" customFormat="1" ht="12.75"/>
    <row r="7401" customFormat="1" ht="12.75"/>
    <row r="7402" customFormat="1" ht="12.75"/>
    <row r="7403" customFormat="1" ht="12.75"/>
    <row r="7404" customFormat="1" ht="12.75"/>
    <row r="7405" customFormat="1" ht="12.75"/>
    <row r="7406" customFormat="1" ht="12.75"/>
    <row r="7407" customFormat="1" ht="12.75"/>
    <row r="7408" customFormat="1" ht="12.75"/>
    <row r="7409" customFormat="1" ht="12.75"/>
    <row r="7410" customFormat="1" ht="12.75"/>
    <row r="7411" customFormat="1" ht="12.75"/>
    <row r="7412" customFormat="1" ht="12.75"/>
    <row r="7413" customFormat="1" ht="12.75"/>
    <row r="7414" customFormat="1" ht="12.75"/>
    <row r="7415" customFormat="1" ht="12.75"/>
    <row r="7416" customFormat="1" ht="12.75"/>
    <row r="7417" customFormat="1" ht="12.75"/>
    <row r="7418" customFormat="1" ht="12.75"/>
    <row r="7419" customFormat="1" ht="12.75"/>
    <row r="7420" customFormat="1" ht="12.75"/>
    <row r="7421" customFormat="1" ht="12.75"/>
    <row r="7422" customFormat="1" ht="12.75"/>
    <row r="7423" customFormat="1" ht="12.75"/>
    <row r="7424" customFormat="1" ht="12.75"/>
    <row r="7425" customFormat="1" ht="12.75"/>
    <row r="7426" customFormat="1" ht="12.75"/>
    <row r="7427" customFormat="1" ht="12.75"/>
    <row r="7428" customFormat="1" ht="12.75"/>
    <row r="7429" customFormat="1" ht="12.75"/>
    <row r="7430" customFormat="1" ht="12.75"/>
    <row r="7431" customFormat="1" ht="12.75"/>
    <row r="7432" customFormat="1" ht="12.75"/>
    <row r="7433" customFormat="1" ht="12.75"/>
    <row r="7434" customFormat="1" ht="12.75"/>
    <row r="7435" customFormat="1" ht="12.75"/>
    <row r="7436" customFormat="1" ht="12.75"/>
    <row r="7437" customFormat="1" ht="12.75"/>
    <row r="7438" customFormat="1" ht="12.75"/>
    <row r="7439" customFormat="1" ht="12.75"/>
    <row r="7440" customFormat="1" ht="12.75"/>
    <row r="7441" customFormat="1" ht="12.75"/>
    <row r="7442" customFormat="1" ht="12.75"/>
    <row r="7443" customFormat="1" ht="12.75"/>
    <row r="7444" customFormat="1" ht="12.75"/>
    <row r="7445" customFormat="1" ht="12.75"/>
    <row r="7446" customFormat="1" ht="12.75"/>
    <row r="7447" customFormat="1" ht="12.75"/>
    <row r="7448" customFormat="1" ht="12.75"/>
    <row r="7449" customFormat="1" ht="12.75"/>
    <row r="7450" customFormat="1" ht="12.75"/>
    <row r="7451" customFormat="1" ht="12.75"/>
    <row r="7452" customFormat="1" ht="12.75"/>
    <row r="7453" customFormat="1" ht="12.75"/>
    <row r="7454" customFormat="1" ht="12.75"/>
    <row r="7455" customFormat="1" ht="12.75"/>
    <row r="7456" customFormat="1" ht="12.75"/>
    <row r="7457" customFormat="1" ht="12.75"/>
    <row r="7458" customFormat="1" ht="12.75"/>
    <row r="7459" customFormat="1" ht="12.75"/>
    <row r="7460" customFormat="1" ht="12.75"/>
    <row r="7461" customFormat="1" ht="12.75"/>
    <row r="7462" customFormat="1" ht="12.75"/>
    <row r="7463" customFormat="1" ht="12.75"/>
    <row r="7464" customFormat="1" ht="12.75"/>
    <row r="7465" customFormat="1" ht="12.75"/>
    <row r="7466" customFormat="1" ht="12.75"/>
    <row r="7467" customFormat="1" ht="12.75"/>
    <row r="7468" customFormat="1" ht="12.75"/>
    <row r="7469" customFormat="1" ht="12.75"/>
    <row r="7470" customFormat="1" ht="12.75"/>
    <row r="7471" customFormat="1" ht="12.75"/>
    <row r="7472" customFormat="1" ht="12.75"/>
    <row r="7473" customFormat="1" ht="12.75"/>
    <row r="7474" customFormat="1" ht="12.75"/>
    <row r="7475" customFormat="1" ht="12.75"/>
    <row r="7476" customFormat="1" ht="12.75"/>
    <row r="7477" customFormat="1" ht="12.75"/>
    <row r="7478" customFormat="1" ht="12.75"/>
    <row r="7479" customFormat="1" ht="12.75"/>
    <row r="7480" customFormat="1" ht="12.75"/>
    <row r="7481" customFormat="1" ht="12.75"/>
    <row r="7482" customFormat="1" ht="12.75"/>
    <row r="7483" customFormat="1" ht="12.75"/>
    <row r="7484" customFormat="1" ht="12.75"/>
    <row r="7485" customFormat="1" ht="12.75"/>
    <row r="7486" customFormat="1" ht="12.75"/>
    <row r="7487" customFormat="1" ht="12.75"/>
    <row r="7488" customFormat="1" ht="12.75"/>
    <row r="7489" customFormat="1" ht="12.75"/>
    <row r="7490" customFormat="1" ht="12.75"/>
    <row r="7491" customFormat="1" ht="12.75"/>
    <row r="7492" customFormat="1" ht="12.75"/>
    <row r="7493" customFormat="1" ht="12.75"/>
    <row r="7494" customFormat="1" ht="12.75"/>
    <row r="7495" customFormat="1" ht="12.75"/>
    <row r="7496" customFormat="1" ht="12.75"/>
    <row r="7497" customFormat="1" ht="12.75"/>
    <row r="7498" customFormat="1" ht="12.75"/>
    <row r="7499" customFormat="1" ht="12.75"/>
    <row r="7500" customFormat="1" ht="12.75"/>
    <row r="7501" customFormat="1" ht="12.75"/>
    <row r="7502" customFormat="1" ht="12.75"/>
    <row r="7503" customFormat="1" ht="12.75"/>
    <row r="7504" customFormat="1" ht="12.75"/>
    <row r="7505" customFormat="1" ht="12.75"/>
    <row r="7506" customFormat="1" ht="12.75"/>
    <row r="7507" customFormat="1" ht="12.75"/>
    <row r="7508" customFormat="1" ht="12.75"/>
    <row r="7509" customFormat="1" ht="12.75"/>
    <row r="7510" customFormat="1" ht="12.75"/>
    <row r="7511" customFormat="1" ht="12.75"/>
    <row r="7512" customFormat="1" ht="12.75"/>
    <row r="7513" customFormat="1" ht="12.75"/>
    <row r="7514" customFormat="1" ht="12.75"/>
    <row r="7515" customFormat="1" ht="12.75"/>
    <row r="7516" customFormat="1" ht="12.75"/>
    <row r="7517" customFormat="1" ht="12.75"/>
    <row r="7518" customFormat="1" ht="12.75"/>
    <row r="7519" customFormat="1" ht="12.75"/>
    <row r="7520" customFormat="1" ht="12.75"/>
    <row r="7521" customFormat="1" ht="12.75"/>
    <row r="7522" customFormat="1" ht="12.75"/>
    <row r="7523" customFormat="1" ht="12.75"/>
    <row r="7524" customFormat="1" ht="12.75"/>
    <row r="7525" customFormat="1" ht="12.75"/>
    <row r="7526" customFormat="1" ht="12.75"/>
    <row r="7527" customFormat="1" ht="12.75"/>
    <row r="7528" customFormat="1" ht="12.75"/>
    <row r="7529" customFormat="1" ht="12.75"/>
    <row r="7530" customFormat="1" ht="12.75"/>
    <row r="7531" customFormat="1" ht="12.75"/>
    <row r="7532" customFormat="1" ht="12.75"/>
    <row r="7533" customFormat="1" ht="12.75"/>
    <row r="7534" customFormat="1" ht="12.75"/>
    <row r="7535" customFormat="1" ht="12.75"/>
    <row r="7536" customFormat="1" ht="12.75"/>
    <row r="7537" customFormat="1" ht="12.75"/>
    <row r="7538" customFormat="1" ht="12.75"/>
    <row r="7539" customFormat="1" ht="12.75"/>
    <row r="7540" customFormat="1" ht="12.75"/>
    <row r="7541" customFormat="1" ht="12.75"/>
    <row r="7542" customFormat="1" ht="12.75"/>
    <row r="7543" customFormat="1" ht="12.75"/>
    <row r="7544" customFormat="1" ht="12.75"/>
    <row r="7545" customFormat="1" ht="12.75"/>
    <row r="7546" customFormat="1" ht="12.75"/>
    <row r="7547" customFormat="1" ht="12.75"/>
    <row r="7548" customFormat="1" ht="12.75"/>
    <row r="7549" customFormat="1" ht="12.75"/>
    <row r="7550" customFormat="1" ht="12.75"/>
    <row r="7551" customFormat="1" ht="12.75"/>
    <row r="7552" customFormat="1" ht="12.75"/>
    <row r="7553" customFormat="1" ht="12.75"/>
    <row r="7554" customFormat="1" ht="12.75"/>
    <row r="7555" customFormat="1" ht="12.75"/>
    <row r="7556" customFormat="1" ht="12.75"/>
    <row r="7557" customFormat="1" ht="12.75"/>
    <row r="7558" customFormat="1" ht="12.75"/>
    <row r="7559" customFormat="1" ht="12.75"/>
    <row r="7560" customFormat="1" ht="12.75"/>
    <row r="7561" customFormat="1" ht="12.75"/>
    <row r="7562" customFormat="1" ht="12.75"/>
    <row r="7563" customFormat="1" ht="12.75"/>
    <row r="7564" customFormat="1" ht="12.75"/>
    <row r="7565" customFormat="1" ht="12.75"/>
    <row r="7566" customFormat="1" ht="12.75"/>
    <row r="7567" customFormat="1" ht="12.75"/>
    <row r="7568" customFormat="1" ht="12.75"/>
    <row r="7569" customFormat="1" ht="12.75"/>
    <row r="7570" customFormat="1" ht="12.75"/>
    <row r="7571" customFormat="1" ht="12.75"/>
    <row r="7572" customFormat="1" ht="12.75"/>
    <row r="7573" customFormat="1" ht="12.75"/>
    <row r="7574" customFormat="1" ht="12.75"/>
    <row r="7575" customFormat="1" ht="12.75"/>
    <row r="7576" customFormat="1" ht="12.75"/>
    <row r="7577" customFormat="1" ht="12.75"/>
    <row r="7578" customFormat="1" ht="12.75"/>
    <row r="7579" customFormat="1" ht="12.75"/>
    <row r="7580" customFormat="1" ht="12.75"/>
    <row r="7581" customFormat="1" ht="12.75"/>
    <row r="7582" customFormat="1" ht="12.75"/>
    <row r="7583" customFormat="1" ht="12.75"/>
    <row r="7584" customFormat="1" ht="12.75"/>
    <row r="7585" customFormat="1" ht="12.75"/>
    <row r="7586" customFormat="1" ht="12.75"/>
    <row r="7587" customFormat="1" ht="12.75"/>
    <row r="7588" customFormat="1" ht="12.75"/>
    <row r="7589" customFormat="1" ht="12.75"/>
    <row r="7590" customFormat="1" ht="12.75"/>
    <row r="7591" customFormat="1" ht="12.75"/>
    <row r="7592" customFormat="1" ht="12.75"/>
    <row r="7593" customFormat="1" ht="12.75"/>
    <row r="7594" customFormat="1" ht="12.75"/>
    <row r="7595" customFormat="1" ht="12.75"/>
    <row r="7596" customFormat="1" ht="12.75"/>
    <row r="7597" customFormat="1" ht="12.75"/>
    <row r="7598" customFormat="1" ht="12.75"/>
    <row r="7599" customFormat="1" ht="12.75"/>
    <row r="7600" customFormat="1" ht="12.75"/>
    <row r="7601" customFormat="1" ht="12.75"/>
    <row r="7602" customFormat="1" ht="12.75"/>
    <row r="7603" customFormat="1" ht="12.75"/>
    <row r="7604" customFormat="1" ht="12.75"/>
    <row r="7605" customFormat="1" ht="12.75"/>
    <row r="7606" customFormat="1" ht="12.75"/>
    <row r="7607" customFormat="1" ht="12.75"/>
    <row r="7608" customFormat="1" ht="12.75"/>
    <row r="7609" customFormat="1" ht="12.75"/>
    <row r="7610" customFormat="1" ht="12.75"/>
    <row r="7611" customFormat="1" ht="12.75"/>
    <row r="7612" customFormat="1" ht="12.75"/>
    <row r="7613" customFormat="1" ht="12.75"/>
    <row r="7614" customFormat="1" ht="12.75"/>
    <row r="7615" customFormat="1" ht="12.75"/>
    <row r="7616" customFormat="1" ht="12.75"/>
    <row r="7617" customFormat="1" ht="12.75"/>
    <row r="7618" customFormat="1" ht="12.75"/>
    <row r="7619" customFormat="1" ht="12.75"/>
    <row r="7620" customFormat="1" ht="12.75"/>
    <row r="7621" customFormat="1" ht="12.75"/>
    <row r="7622" customFormat="1" ht="12.75"/>
    <row r="7623" customFormat="1" ht="12.75"/>
    <row r="7624" customFormat="1" ht="12.75"/>
    <row r="7625" customFormat="1" ht="12.75"/>
    <row r="7626" customFormat="1" ht="12.75"/>
    <row r="7627" customFormat="1" ht="12.75"/>
    <row r="7628" customFormat="1" ht="12.75"/>
    <row r="7629" customFormat="1" ht="12.75"/>
    <row r="7630" customFormat="1" ht="12.75"/>
    <row r="7631" customFormat="1" ht="12.75"/>
    <row r="7632" customFormat="1" ht="12.75"/>
    <row r="7633" customFormat="1" ht="12.75"/>
    <row r="7634" customFormat="1" ht="12.75"/>
    <row r="7635" customFormat="1" ht="12.75"/>
    <row r="7636" customFormat="1" ht="12.75"/>
    <row r="7637" customFormat="1" ht="12.75"/>
    <row r="7638" customFormat="1" ht="12.75"/>
    <row r="7639" customFormat="1" ht="12.75"/>
    <row r="7640" customFormat="1" ht="12.75"/>
    <row r="7641" customFormat="1" ht="12.75"/>
    <row r="7642" customFormat="1" ht="12.75"/>
    <row r="7643" customFormat="1" ht="12.75"/>
    <row r="7644" customFormat="1" ht="12.75"/>
    <row r="7645" customFormat="1" ht="12.75"/>
    <row r="7646" customFormat="1" ht="12.75"/>
    <row r="7647" customFormat="1" ht="12.75"/>
    <row r="7648" customFormat="1" ht="12.75"/>
    <row r="7649" customFormat="1" ht="12.75"/>
    <row r="7650" customFormat="1" ht="12.75"/>
    <row r="7651" customFormat="1" ht="12.75"/>
    <row r="7652" customFormat="1" ht="12.75"/>
    <row r="7653" customFormat="1" ht="12.75"/>
    <row r="7654" customFormat="1" ht="12.75"/>
    <row r="7655" customFormat="1" ht="12.75"/>
    <row r="7656" customFormat="1" ht="12.75"/>
    <row r="7657" customFormat="1" ht="12.75"/>
    <row r="7658" customFormat="1" ht="12.75"/>
    <row r="7659" customFormat="1" ht="12.75"/>
    <row r="7660" customFormat="1" ht="12.75"/>
    <row r="7661" customFormat="1" ht="12.75"/>
    <row r="7662" customFormat="1" ht="12.75"/>
    <row r="7663" customFormat="1" ht="12.75"/>
    <row r="7664" customFormat="1" ht="12.75"/>
    <row r="7665" customFormat="1" ht="12.75"/>
    <row r="7666" customFormat="1" ht="12.75"/>
    <row r="7667" customFormat="1" ht="12.75"/>
    <row r="7668" customFormat="1" ht="12.75"/>
    <row r="7669" customFormat="1" ht="12.75"/>
    <row r="7670" customFormat="1" ht="12.75"/>
    <row r="7671" customFormat="1" ht="12.75"/>
    <row r="7672" customFormat="1" ht="12.75"/>
    <row r="7673" customFormat="1" ht="12.75"/>
    <row r="7674" customFormat="1" ht="12.75"/>
    <row r="7675" customFormat="1" ht="12.75"/>
    <row r="7676" customFormat="1" ht="12.75"/>
    <row r="7677" customFormat="1" ht="12.75"/>
    <row r="7678" customFormat="1" ht="12.75"/>
    <row r="7679" customFormat="1" ht="12.75"/>
    <row r="7680" customFormat="1" ht="12.75"/>
    <row r="7681" customFormat="1" ht="12.75"/>
    <row r="7682" customFormat="1" ht="12.75"/>
    <row r="7683" customFormat="1" ht="12.75"/>
    <row r="7684" customFormat="1" ht="12.75"/>
    <row r="7685" customFormat="1" ht="12.75"/>
    <row r="7686" customFormat="1" ht="12.75"/>
    <row r="7687" customFormat="1" ht="12.75"/>
    <row r="7688" customFormat="1" ht="12.75"/>
    <row r="7689" customFormat="1" ht="12.75"/>
    <row r="7690" customFormat="1" ht="12.75"/>
    <row r="7691" customFormat="1" ht="12.75"/>
    <row r="7692" customFormat="1" ht="12.75"/>
    <row r="7693" customFormat="1" ht="12.75"/>
    <row r="7694" customFormat="1" ht="12.75"/>
    <row r="7695" customFormat="1" ht="12.75"/>
    <row r="7696" customFormat="1" ht="12.75"/>
    <row r="7697" customFormat="1" ht="12.75"/>
    <row r="7698" customFormat="1" ht="12.75"/>
    <row r="7699" customFormat="1" ht="12.75"/>
    <row r="7700" customFormat="1" ht="12.75"/>
    <row r="7701" customFormat="1" ht="12.75"/>
    <row r="7702" customFormat="1" ht="12.75"/>
    <row r="7703" customFormat="1" ht="12.75"/>
    <row r="7704" customFormat="1" ht="12.75"/>
    <row r="7705" customFormat="1" ht="12.75"/>
    <row r="7706" customFormat="1" ht="12.75"/>
    <row r="7707" customFormat="1" ht="12.75"/>
    <row r="7708" customFormat="1" ht="12.75"/>
    <row r="7709" customFormat="1" ht="12.75"/>
    <row r="7710" customFormat="1" ht="12.75"/>
    <row r="7711" customFormat="1" ht="12.75"/>
    <row r="7712" customFormat="1" ht="12.75"/>
    <row r="7713" customFormat="1" ht="12.75"/>
    <row r="7714" customFormat="1" ht="12.75"/>
    <row r="7715" customFormat="1" ht="12.75"/>
    <row r="7716" customFormat="1" ht="12.75"/>
    <row r="7717" customFormat="1" ht="12.75"/>
    <row r="7718" customFormat="1" ht="12.75"/>
    <row r="7719" customFormat="1" ht="12.75"/>
    <row r="7720" customFormat="1" ht="12.75"/>
    <row r="7721" customFormat="1" ht="12.75"/>
    <row r="7722" customFormat="1" ht="12.75"/>
    <row r="7723" customFormat="1" ht="12.75"/>
    <row r="7724" customFormat="1" ht="12.75"/>
    <row r="7725" customFormat="1" ht="12.75"/>
    <row r="7726" customFormat="1" ht="12.75"/>
    <row r="7727" customFormat="1" ht="12.75"/>
    <row r="7728" customFormat="1" ht="12.75"/>
    <row r="7729" customFormat="1" ht="12.75"/>
    <row r="7730" customFormat="1" ht="12.75"/>
    <row r="7731" customFormat="1" ht="12.75"/>
    <row r="7732" customFormat="1" ht="12.75"/>
    <row r="7733" customFormat="1" ht="12.75"/>
    <row r="7734" customFormat="1" ht="12.75"/>
    <row r="7735" customFormat="1" ht="12.75"/>
    <row r="7736" customFormat="1" ht="12.75"/>
    <row r="7737" customFormat="1" ht="12.75"/>
    <row r="7738" customFormat="1" ht="12.75"/>
    <row r="7739" customFormat="1" ht="12.75"/>
    <row r="7740" customFormat="1" ht="12.75"/>
    <row r="7741" customFormat="1" ht="12.75"/>
    <row r="7742" customFormat="1" ht="12.75"/>
    <row r="7743" customFormat="1" ht="12.75"/>
    <row r="7744" customFormat="1" ht="12.75"/>
    <row r="7745" customFormat="1" ht="12.75"/>
    <row r="7746" customFormat="1" ht="12.75"/>
    <row r="7747" customFormat="1" ht="12.75"/>
    <row r="7748" customFormat="1" ht="12.75"/>
    <row r="7749" customFormat="1" ht="12.75"/>
    <row r="7750" customFormat="1" ht="12.75"/>
    <row r="7751" customFormat="1" ht="12.75"/>
    <row r="7752" customFormat="1" ht="12.75"/>
    <row r="7753" customFormat="1" ht="12.75"/>
    <row r="7754" customFormat="1" ht="12.75"/>
    <row r="7755" customFormat="1" ht="12.75"/>
    <row r="7756" customFormat="1" ht="12.75"/>
    <row r="7757" customFormat="1" ht="12.75"/>
    <row r="7758" customFormat="1" ht="12.75"/>
    <row r="7759" customFormat="1" ht="12.75"/>
    <row r="7760" customFormat="1" ht="12.75"/>
    <row r="7761" customFormat="1" ht="12.75"/>
    <row r="7762" customFormat="1" ht="12.75"/>
    <row r="7763" customFormat="1" ht="12.75"/>
    <row r="7764" customFormat="1" ht="12.75"/>
    <row r="7765" customFormat="1" ht="12.75"/>
    <row r="7766" customFormat="1" ht="12.75"/>
    <row r="7767" customFormat="1" ht="12.75"/>
    <row r="7768" customFormat="1" ht="12.75"/>
    <row r="7769" customFormat="1" ht="12.75"/>
    <row r="7770" customFormat="1" ht="12.75"/>
    <row r="7771" customFormat="1" ht="12.75"/>
    <row r="7772" customFormat="1" ht="12.75"/>
    <row r="7773" customFormat="1" ht="12.75"/>
    <row r="7774" customFormat="1" ht="12.75"/>
    <row r="7775" customFormat="1" ht="12.75"/>
    <row r="7776" customFormat="1" ht="12.75"/>
    <row r="7777" customFormat="1" ht="12.75"/>
    <row r="7778" customFormat="1" ht="12.75"/>
    <row r="7779" customFormat="1" ht="12.75"/>
    <row r="7780" customFormat="1" ht="12.75"/>
    <row r="7781" customFormat="1" ht="12.75"/>
    <row r="7782" customFormat="1" ht="12.75"/>
    <row r="7783" customFormat="1" ht="12.75"/>
    <row r="7784" customFormat="1" ht="12.75"/>
    <row r="7785" customFormat="1" ht="12.75"/>
    <row r="7786" customFormat="1" ht="12.75"/>
    <row r="7787" customFormat="1" ht="12.75"/>
    <row r="7788" customFormat="1" ht="12.75"/>
    <row r="7789" customFormat="1" ht="12.75"/>
    <row r="7790" customFormat="1" ht="12.75"/>
    <row r="7791" customFormat="1" ht="12.75"/>
    <row r="7792" customFormat="1" ht="12.75"/>
    <row r="7793" customFormat="1" ht="12.75"/>
    <row r="7794" customFormat="1" ht="12.75"/>
    <row r="7795" customFormat="1" ht="12.75"/>
    <row r="7796" customFormat="1" ht="12.75"/>
    <row r="7797" customFormat="1" ht="12.75"/>
    <row r="7798" customFormat="1" ht="12.75"/>
    <row r="7799" customFormat="1" ht="12.75"/>
    <row r="7800" customFormat="1" ht="12.75"/>
    <row r="7801" customFormat="1" ht="12.75"/>
    <row r="7802" customFormat="1" ht="12.75"/>
    <row r="7803" customFormat="1" ht="12.75"/>
    <row r="7804" customFormat="1" ht="12.75"/>
    <row r="7805" customFormat="1" ht="12.75"/>
    <row r="7806" customFormat="1" ht="12.75"/>
    <row r="7807" customFormat="1" ht="12.75"/>
    <row r="7808" customFormat="1" ht="12.75"/>
    <row r="7809" customFormat="1" ht="12.75"/>
    <row r="7810" customFormat="1" ht="12.75"/>
    <row r="7811" customFormat="1" ht="12.75"/>
    <row r="7812" customFormat="1" ht="12.75"/>
    <row r="7813" customFormat="1" ht="12.75"/>
    <row r="7814" customFormat="1" ht="12.75"/>
    <row r="7815" customFormat="1" ht="12.75"/>
    <row r="7816" customFormat="1" ht="12.75"/>
    <row r="7817" customFormat="1" ht="12.75"/>
    <row r="7818" customFormat="1" ht="12.75"/>
    <row r="7819" customFormat="1" ht="12.75"/>
    <row r="7820" customFormat="1" ht="12.75"/>
    <row r="7821" customFormat="1" ht="12.75"/>
    <row r="7822" customFormat="1" ht="12.75"/>
    <row r="7823" customFormat="1" ht="12.75"/>
    <row r="7824" customFormat="1" ht="12.75"/>
    <row r="7825" customFormat="1" ht="12.75"/>
    <row r="7826" customFormat="1" ht="12.75"/>
    <row r="7827" customFormat="1" ht="12.75"/>
    <row r="7828" customFormat="1" ht="12.75"/>
    <row r="7829" customFormat="1" ht="12.75"/>
    <row r="7830" customFormat="1" ht="12.75"/>
    <row r="7831" customFormat="1" ht="12.75"/>
    <row r="7832" customFormat="1" ht="12.75"/>
    <row r="7833" customFormat="1" ht="12.75"/>
    <row r="7834" customFormat="1" ht="12.75"/>
    <row r="7835" customFormat="1" ht="12.75"/>
    <row r="7836" customFormat="1" ht="12.75"/>
    <row r="7837" customFormat="1" ht="12.75"/>
    <row r="7838" customFormat="1" ht="12.75"/>
    <row r="7839" customFormat="1" ht="12.75"/>
    <row r="7840" customFormat="1" ht="12.75"/>
    <row r="7841" customFormat="1" ht="12.75"/>
    <row r="7842" customFormat="1" ht="12.75"/>
    <row r="7843" customFormat="1" ht="12.75"/>
    <row r="7844" customFormat="1" ht="12.75"/>
    <row r="7845" customFormat="1" ht="12.75"/>
    <row r="7846" customFormat="1" ht="12.75"/>
    <row r="7847" customFormat="1" ht="12.75"/>
    <row r="7848" customFormat="1" ht="12.75"/>
    <row r="7849" customFormat="1" ht="12.75"/>
    <row r="7850" customFormat="1" ht="12.75"/>
    <row r="7851" customFormat="1" ht="12.75"/>
    <row r="7852" customFormat="1" ht="12.75"/>
    <row r="7853" customFormat="1" ht="12.75"/>
    <row r="7854" customFormat="1" ht="12.75"/>
    <row r="7855" customFormat="1" ht="12.75"/>
    <row r="7856" customFormat="1" ht="12.75"/>
    <row r="7857" customFormat="1" ht="12.75"/>
    <row r="7858" customFormat="1" ht="12.75"/>
    <row r="7859" customFormat="1" ht="12.75"/>
    <row r="7860" customFormat="1" ht="12.75"/>
    <row r="7861" customFormat="1" ht="12.75"/>
    <row r="7862" customFormat="1" ht="12.75"/>
    <row r="7863" customFormat="1" ht="12.75"/>
    <row r="7864" customFormat="1" ht="12.75"/>
    <row r="7865" customFormat="1" ht="12.75"/>
    <row r="7866" customFormat="1" ht="12.75"/>
    <row r="7867" customFormat="1" ht="12.75"/>
    <row r="7868" customFormat="1" ht="12.75"/>
    <row r="7869" customFormat="1" ht="12.75"/>
    <row r="7870" customFormat="1" ht="12.75"/>
    <row r="7871" customFormat="1" ht="12.75"/>
    <row r="7872" customFormat="1" ht="12.75"/>
    <row r="7873" customFormat="1" ht="12.75"/>
    <row r="7874" customFormat="1" ht="12.75"/>
    <row r="7875" customFormat="1" ht="12.75"/>
    <row r="7876" customFormat="1" ht="12.75"/>
    <row r="7877" customFormat="1" ht="12.75"/>
    <row r="7878" customFormat="1" ht="12.75"/>
    <row r="7879" customFormat="1" ht="12.75"/>
    <row r="7880" customFormat="1" ht="12.75"/>
    <row r="7881" customFormat="1" ht="12.75"/>
    <row r="7882" customFormat="1" ht="12.75"/>
    <row r="7883" customFormat="1" ht="12.75"/>
    <row r="7884" customFormat="1" ht="12.75"/>
    <row r="7885" customFormat="1" ht="12.75"/>
    <row r="7886" customFormat="1" ht="12.75"/>
    <row r="7887" customFormat="1" ht="12.75"/>
    <row r="7888" customFormat="1" ht="12.75"/>
    <row r="7889" customFormat="1" ht="12.75"/>
    <row r="7890" customFormat="1" ht="12.75"/>
    <row r="7891" customFormat="1" ht="12.75"/>
    <row r="7892" customFormat="1" ht="12.75"/>
    <row r="7893" customFormat="1" ht="12.75"/>
    <row r="7894" customFormat="1" ht="12.75"/>
    <row r="7895" customFormat="1" ht="12.75"/>
    <row r="7896" customFormat="1" ht="12.75"/>
    <row r="7897" customFormat="1" ht="12.75"/>
    <row r="7898" customFormat="1" ht="12.75"/>
    <row r="7899" customFormat="1" ht="12.75"/>
    <row r="7900" customFormat="1" ht="12.75"/>
    <row r="7901" customFormat="1" ht="12.75"/>
    <row r="7902" customFormat="1" ht="12.75"/>
    <row r="7903" customFormat="1" ht="12.75"/>
    <row r="7904" customFormat="1" ht="12.75"/>
    <row r="7905" customFormat="1" ht="12.75"/>
    <row r="7906" customFormat="1" ht="12.75"/>
    <row r="7907" customFormat="1" ht="12.75"/>
    <row r="7908" customFormat="1" ht="12.75"/>
    <row r="7909" customFormat="1" ht="12.75"/>
    <row r="7910" customFormat="1" ht="12.75"/>
    <row r="7911" customFormat="1" ht="12.75"/>
    <row r="7912" customFormat="1" ht="12.75"/>
    <row r="7913" customFormat="1" ht="12.75"/>
    <row r="7914" customFormat="1" ht="12.75"/>
    <row r="7915" customFormat="1" ht="12.75"/>
    <row r="7916" customFormat="1" ht="12.75"/>
    <row r="7917" customFormat="1" ht="12.75"/>
    <row r="7918" customFormat="1" ht="12.75"/>
    <row r="7919" customFormat="1" ht="12.75"/>
    <row r="7920" customFormat="1" ht="12.75"/>
    <row r="7921" customFormat="1" ht="12.75"/>
    <row r="7922" customFormat="1" ht="12.75"/>
    <row r="7923" customFormat="1" ht="12.75"/>
    <row r="7924" customFormat="1" ht="12.75"/>
    <row r="7925" customFormat="1" ht="12.75"/>
    <row r="7926" customFormat="1" ht="12.75"/>
    <row r="7927" customFormat="1" ht="12.75"/>
    <row r="7928" customFormat="1" ht="12.75"/>
    <row r="7929" customFormat="1" ht="12.75"/>
    <row r="7930" customFormat="1" ht="12.75"/>
    <row r="7931" customFormat="1" ht="12.75"/>
    <row r="7932" customFormat="1" ht="12.75"/>
    <row r="7933" customFormat="1" ht="12.75"/>
    <row r="7934" customFormat="1" ht="12.75"/>
    <row r="7935" customFormat="1" ht="12.75"/>
    <row r="7936" customFormat="1" ht="12.75"/>
    <row r="7937" customFormat="1" ht="12.75"/>
    <row r="7938" customFormat="1" ht="12.75"/>
    <row r="7939" customFormat="1" ht="12.75"/>
    <row r="7940" customFormat="1" ht="12.75"/>
    <row r="7941" customFormat="1" ht="12.75"/>
    <row r="7942" customFormat="1" ht="12.75"/>
    <row r="7943" customFormat="1" ht="12.75"/>
    <row r="7944" customFormat="1" ht="12.75"/>
    <row r="7945" customFormat="1" ht="12.75"/>
    <row r="7946" customFormat="1" ht="12.75"/>
    <row r="7947" customFormat="1" ht="12.75"/>
    <row r="7948" customFormat="1" ht="12.75"/>
    <row r="7949" customFormat="1" ht="12.75"/>
    <row r="7950" customFormat="1" ht="12.75"/>
    <row r="7951" customFormat="1" ht="12.75"/>
    <row r="7952" customFormat="1" ht="12.75"/>
    <row r="7953" customFormat="1" ht="12.75"/>
    <row r="7954" customFormat="1" ht="12.75"/>
    <row r="7955" customFormat="1" ht="12.75"/>
    <row r="7956" customFormat="1" ht="12.75"/>
    <row r="7957" customFormat="1" ht="12.75"/>
    <row r="7958" customFormat="1" ht="12.75"/>
    <row r="7959" customFormat="1" ht="12.75"/>
    <row r="7960" customFormat="1" ht="12.75"/>
    <row r="7961" customFormat="1" ht="12.75"/>
    <row r="7962" customFormat="1" ht="12.75"/>
    <row r="7963" customFormat="1" ht="12.75"/>
    <row r="7964" customFormat="1" ht="12.75"/>
    <row r="7965" customFormat="1" ht="12.75"/>
    <row r="7966" customFormat="1" ht="12.75"/>
    <row r="7967" customFormat="1" ht="12.75"/>
    <row r="7968" customFormat="1" ht="12.75"/>
    <row r="7969" customFormat="1" ht="12.75"/>
    <row r="7970" customFormat="1" ht="12.75"/>
    <row r="7971" customFormat="1" ht="12.75"/>
    <row r="7972" customFormat="1" ht="12.75"/>
    <row r="7973" customFormat="1" ht="12.75"/>
    <row r="7974" customFormat="1" ht="12.75"/>
    <row r="7975" customFormat="1" ht="12.75"/>
    <row r="7976" customFormat="1" ht="12.75"/>
    <row r="7977" customFormat="1" ht="12.75"/>
    <row r="7978" customFormat="1" ht="12.75"/>
    <row r="7979" customFormat="1" ht="12.75"/>
    <row r="7980" customFormat="1" ht="12.75"/>
    <row r="7981" customFormat="1" ht="12.75"/>
    <row r="7982" customFormat="1" ht="12.75"/>
    <row r="7983" customFormat="1" ht="12.75"/>
    <row r="7984" customFormat="1" ht="12.75"/>
    <row r="7985" customFormat="1" ht="12.75"/>
    <row r="7986" customFormat="1" ht="12.75"/>
    <row r="7987" customFormat="1" ht="12.75"/>
    <row r="7988" customFormat="1" ht="12.75"/>
    <row r="7989" customFormat="1" ht="12.75"/>
    <row r="7990" customFormat="1" ht="12.75"/>
    <row r="7991" customFormat="1" ht="12.75"/>
    <row r="7992" customFormat="1" ht="12.75"/>
    <row r="7993" customFormat="1" ht="12.75"/>
    <row r="7994" customFormat="1" ht="12.75"/>
    <row r="7995" customFormat="1" ht="12.75"/>
    <row r="7996" customFormat="1" ht="12.75"/>
    <row r="7997" customFormat="1" ht="12.75"/>
    <row r="7998" customFormat="1" ht="12.75"/>
    <row r="7999" customFormat="1" ht="12.75"/>
    <row r="8000" customFormat="1" ht="12.75"/>
    <row r="8001" customFormat="1" ht="12.75"/>
    <row r="8002" customFormat="1" ht="12.75"/>
    <row r="8003" customFormat="1" ht="12.75"/>
    <row r="8004" customFormat="1" ht="12.75"/>
    <row r="8005" customFormat="1" ht="12.75"/>
    <row r="8006" customFormat="1" ht="12.75"/>
    <row r="8007" customFormat="1" ht="12.75"/>
    <row r="8008" customFormat="1" ht="12.75"/>
    <row r="8009" customFormat="1" ht="12.75"/>
    <row r="8010" customFormat="1" ht="12.75"/>
    <row r="8011" customFormat="1" ht="12.75"/>
    <row r="8012" customFormat="1" ht="12.75"/>
    <row r="8013" customFormat="1" ht="12.75"/>
    <row r="8014" customFormat="1" ht="12.75"/>
    <row r="8015" customFormat="1" ht="12.75"/>
    <row r="8016" customFormat="1" ht="12.75"/>
    <row r="8017" customFormat="1" ht="12.75"/>
    <row r="8018" customFormat="1" ht="12.75"/>
    <row r="8019" customFormat="1" ht="12.75"/>
    <row r="8020" customFormat="1" ht="12.75"/>
    <row r="8021" customFormat="1" ht="12.75"/>
    <row r="8022" customFormat="1" ht="12.75"/>
    <row r="8023" customFormat="1" ht="12.75"/>
    <row r="8024" customFormat="1" ht="12.75"/>
    <row r="8025" customFormat="1" ht="12.75"/>
    <row r="8026" customFormat="1" ht="12.75"/>
    <row r="8027" customFormat="1" ht="12.75"/>
    <row r="8028" customFormat="1" ht="12.75"/>
    <row r="8029" customFormat="1" ht="12.75"/>
    <row r="8030" customFormat="1" ht="12.75"/>
    <row r="8031" customFormat="1" ht="12.75"/>
    <row r="8032" customFormat="1" ht="12.75"/>
    <row r="8033" customFormat="1" ht="12.75"/>
    <row r="8034" customFormat="1" ht="12.75"/>
    <row r="8035" customFormat="1" ht="12.75"/>
    <row r="8036" customFormat="1" ht="12.75"/>
    <row r="8037" customFormat="1" ht="12.75"/>
    <row r="8038" customFormat="1" ht="12.75"/>
    <row r="8039" customFormat="1" ht="12.75"/>
    <row r="8040" customFormat="1" ht="12.75"/>
    <row r="8041" customFormat="1" ht="12.75"/>
    <row r="8042" customFormat="1" ht="12.75"/>
    <row r="8043" customFormat="1" ht="12.75"/>
    <row r="8044" customFormat="1" ht="12.75"/>
    <row r="8045" customFormat="1" ht="12.75"/>
    <row r="8046" customFormat="1" ht="12.75"/>
    <row r="8047" customFormat="1" ht="12.75"/>
    <row r="8048" customFormat="1" ht="12.75"/>
    <row r="8049" customFormat="1" ht="12.75"/>
    <row r="8050" customFormat="1" ht="12.75"/>
    <row r="8051" customFormat="1" ht="12.75"/>
    <row r="8052" customFormat="1" ht="12.75"/>
    <row r="8053" customFormat="1" ht="12.75"/>
    <row r="8054" customFormat="1" ht="12.75"/>
    <row r="8055" customFormat="1" ht="12.75"/>
    <row r="8056" customFormat="1" ht="12.75"/>
    <row r="8057" customFormat="1" ht="12.75"/>
    <row r="8058" customFormat="1" ht="12.75"/>
    <row r="8059" customFormat="1" ht="12.75"/>
    <row r="8060" customFormat="1" ht="12.75"/>
    <row r="8061" customFormat="1" ht="12.75"/>
    <row r="8062" customFormat="1" ht="12.75"/>
    <row r="8063" customFormat="1" ht="12.75"/>
    <row r="8064" customFormat="1" ht="12.75"/>
    <row r="8065" customFormat="1" ht="12.75"/>
    <row r="8066" customFormat="1" ht="12.75"/>
    <row r="8067" customFormat="1" ht="12.75"/>
    <row r="8068" customFormat="1" ht="12.75"/>
    <row r="8069" customFormat="1" ht="12.75"/>
    <row r="8070" customFormat="1" ht="12.75"/>
    <row r="8071" customFormat="1" ht="12.75"/>
    <row r="8072" customFormat="1" ht="12.75"/>
    <row r="8073" customFormat="1" ht="12.75"/>
    <row r="8074" customFormat="1" ht="12.75"/>
    <row r="8075" customFormat="1" ht="12.75"/>
    <row r="8076" customFormat="1" ht="12.75"/>
    <row r="8077" customFormat="1" ht="12.75"/>
    <row r="8078" customFormat="1" ht="12.75"/>
    <row r="8079" customFormat="1" ht="12.75"/>
    <row r="8080" customFormat="1" ht="12.75"/>
    <row r="8081" customFormat="1" ht="12.75"/>
    <row r="8082" customFormat="1" ht="12.75"/>
    <row r="8083" customFormat="1" ht="12.75"/>
    <row r="8084" customFormat="1" ht="12.75"/>
    <row r="8085" customFormat="1" ht="12.75"/>
    <row r="8086" customFormat="1" ht="12.75"/>
    <row r="8087" customFormat="1" ht="12.75"/>
    <row r="8088" customFormat="1" ht="12.75"/>
    <row r="8089" customFormat="1" ht="12.75"/>
    <row r="8090" customFormat="1" ht="12.75"/>
    <row r="8091" customFormat="1" ht="12.75"/>
    <row r="8092" customFormat="1" ht="12.75"/>
    <row r="8093" customFormat="1" ht="12.75"/>
    <row r="8094" customFormat="1" ht="12.75"/>
    <row r="8095" customFormat="1" ht="12.75"/>
    <row r="8096" customFormat="1" ht="12.75"/>
    <row r="8097" customFormat="1" ht="12.75"/>
    <row r="8098" customFormat="1" ht="12.75"/>
    <row r="8099" customFormat="1" ht="12.75"/>
    <row r="8100" customFormat="1" ht="12.75"/>
    <row r="8101" customFormat="1" ht="12.75"/>
    <row r="8102" customFormat="1" ht="12.75"/>
    <row r="8103" customFormat="1" ht="12.75"/>
    <row r="8104" customFormat="1" ht="12.75"/>
    <row r="8105" customFormat="1" ht="12.75"/>
    <row r="8106" customFormat="1" ht="12.75"/>
    <row r="8107" customFormat="1" ht="12.75"/>
    <row r="8108" customFormat="1" ht="12.75"/>
    <row r="8109" customFormat="1" ht="12.75"/>
    <row r="8110" customFormat="1" ht="12.75"/>
    <row r="8111" customFormat="1" ht="12.75"/>
    <row r="8112" customFormat="1" ht="12.75"/>
    <row r="8113" customFormat="1" ht="12.75"/>
    <row r="8114" customFormat="1" ht="12.75"/>
    <row r="8115" customFormat="1" ht="12.75"/>
    <row r="8116" customFormat="1" ht="12.75"/>
    <row r="8117" customFormat="1" ht="12.75"/>
    <row r="8118" customFormat="1" ht="12.75"/>
    <row r="8119" customFormat="1" ht="12.75"/>
    <row r="8120" customFormat="1" ht="12.75"/>
    <row r="8121" customFormat="1" ht="12.75"/>
    <row r="8122" customFormat="1" ht="12.75"/>
    <row r="8123" customFormat="1" ht="12.75"/>
    <row r="8124" customFormat="1" ht="12.75"/>
    <row r="8125" customFormat="1" ht="12.75"/>
    <row r="8126" customFormat="1" ht="12.75"/>
    <row r="8127" customFormat="1" ht="12.75"/>
    <row r="8128" customFormat="1" ht="12.75"/>
    <row r="8129" customFormat="1" ht="12.75"/>
    <row r="8130" customFormat="1" ht="12.75"/>
    <row r="8131" customFormat="1" ht="12.75"/>
    <row r="8132" customFormat="1" ht="12.75"/>
    <row r="8133" customFormat="1" ht="12.75"/>
    <row r="8134" customFormat="1" ht="12.75"/>
    <row r="8135" customFormat="1" ht="12.75"/>
    <row r="8136" customFormat="1" ht="12.75"/>
    <row r="8137" customFormat="1" ht="12.75"/>
    <row r="8138" customFormat="1" ht="12.75"/>
    <row r="8139" customFormat="1" ht="12.75"/>
    <row r="8140" customFormat="1" ht="12.75"/>
    <row r="8141" customFormat="1" ht="12.75"/>
    <row r="8142" customFormat="1" ht="12.75"/>
    <row r="8143" customFormat="1" ht="12.75"/>
    <row r="8144" customFormat="1" ht="12.75"/>
    <row r="8145" customFormat="1" ht="12.75"/>
    <row r="8146" customFormat="1" ht="12.75"/>
    <row r="8147" customFormat="1" ht="12.75"/>
    <row r="8148" customFormat="1" ht="12.75"/>
    <row r="8149" customFormat="1" ht="12.75"/>
    <row r="8150" customFormat="1" ht="12.75"/>
    <row r="8151" customFormat="1" ht="12.75"/>
    <row r="8152" customFormat="1" ht="12.75"/>
    <row r="8153" customFormat="1" ht="12.75"/>
    <row r="8154" customFormat="1" ht="12.75"/>
    <row r="8155" customFormat="1" ht="12.75"/>
    <row r="8156" customFormat="1" ht="12.75"/>
    <row r="8157" customFormat="1" ht="12.75"/>
    <row r="8158" customFormat="1" ht="12.75"/>
    <row r="8159" customFormat="1" ht="12.75"/>
    <row r="8160" customFormat="1" ht="12.75"/>
    <row r="8161" customFormat="1" ht="12.75"/>
    <row r="8162" customFormat="1" ht="12.75"/>
    <row r="8163" customFormat="1" ht="12.75"/>
    <row r="8164" customFormat="1" ht="12.75"/>
    <row r="8165" customFormat="1" ht="12.75"/>
    <row r="8166" customFormat="1" ht="12.75"/>
    <row r="8167" customFormat="1" ht="12.75"/>
    <row r="8168" customFormat="1" ht="12.75"/>
    <row r="8169" customFormat="1" ht="12.75"/>
    <row r="8170" customFormat="1" ht="12.75"/>
    <row r="8171" customFormat="1" ht="12.75"/>
    <row r="8172" customFormat="1" ht="12.75"/>
    <row r="8173" customFormat="1" ht="12.75"/>
    <row r="8174" customFormat="1" ht="12.75"/>
    <row r="8175" customFormat="1" ht="12.75"/>
    <row r="8176" customFormat="1" ht="12.75"/>
    <row r="8177" customFormat="1" ht="12.75"/>
    <row r="8178" customFormat="1" ht="12.75"/>
    <row r="8179" customFormat="1" ht="12.75"/>
    <row r="8180" customFormat="1" ht="12.75"/>
    <row r="8181" customFormat="1" ht="12.75"/>
    <row r="8182" customFormat="1" ht="12.75"/>
    <row r="8183" customFormat="1" ht="12.75"/>
    <row r="8184" customFormat="1" ht="12.75"/>
    <row r="8185" customFormat="1" ht="12.75"/>
    <row r="8186" customFormat="1" ht="12.75"/>
    <row r="8187" customFormat="1" ht="12.75"/>
    <row r="8188" customFormat="1" ht="12.75"/>
    <row r="8189" customFormat="1" ht="12.75"/>
    <row r="8190" customFormat="1" ht="12.75"/>
    <row r="8191" customFormat="1" ht="12.75"/>
    <row r="8192" customFormat="1" ht="12.75"/>
    <row r="8193" customFormat="1" ht="12.75"/>
    <row r="8194" customFormat="1" ht="12.75"/>
    <row r="8195" customFormat="1" ht="12.75"/>
    <row r="8196" customFormat="1" ht="12.75"/>
    <row r="8197" customFormat="1" ht="12.75"/>
    <row r="8198" customFormat="1" ht="12.75"/>
    <row r="8199" customFormat="1" ht="12.75"/>
    <row r="8200" customFormat="1" ht="12.75"/>
    <row r="8201" customFormat="1" ht="12.75"/>
    <row r="8202" customFormat="1" ht="12.75"/>
    <row r="8203" customFormat="1" ht="12.75"/>
    <row r="8204" customFormat="1" ht="12.75"/>
    <row r="8205" customFormat="1" ht="12.75"/>
    <row r="8206" customFormat="1" ht="12.75"/>
    <row r="8207" customFormat="1" ht="12.75"/>
    <row r="8208" customFormat="1" ht="12.75"/>
    <row r="8209" customFormat="1" ht="12.75"/>
    <row r="8210" customFormat="1" ht="12.75"/>
    <row r="8211" customFormat="1" ht="12.75"/>
    <row r="8212" customFormat="1" ht="12.75"/>
    <row r="8213" customFormat="1" ht="12.75"/>
    <row r="8214" customFormat="1" ht="12.75"/>
    <row r="8215" customFormat="1" ht="12.75"/>
    <row r="8216" customFormat="1" ht="12.75"/>
    <row r="8217" customFormat="1" ht="12.75"/>
    <row r="8218" customFormat="1" ht="12.75"/>
    <row r="8219" customFormat="1" ht="12.75"/>
    <row r="8220" customFormat="1" ht="12.75"/>
    <row r="8221" customFormat="1" ht="12.75"/>
    <row r="8222" customFormat="1" ht="12.75"/>
    <row r="8223" customFormat="1" ht="12.75"/>
    <row r="8224" customFormat="1" ht="12.75"/>
    <row r="8225" customFormat="1" ht="12.75"/>
    <row r="8226" customFormat="1" ht="12.75"/>
    <row r="8227" customFormat="1" ht="12.75"/>
    <row r="8228" customFormat="1" ht="12.75"/>
    <row r="8229" customFormat="1" ht="12.75"/>
    <row r="8230" customFormat="1" ht="12.75"/>
    <row r="8231" customFormat="1" ht="12.75"/>
    <row r="8232" customFormat="1" ht="12.75"/>
    <row r="8233" customFormat="1" ht="12.75"/>
    <row r="8234" customFormat="1" ht="12.75"/>
    <row r="8235" customFormat="1" ht="12.75"/>
    <row r="8236" customFormat="1" ht="12.75"/>
    <row r="8237" customFormat="1" ht="12.75"/>
    <row r="8238" customFormat="1" ht="12.75"/>
    <row r="8239" customFormat="1" ht="12.75"/>
    <row r="8240" customFormat="1" ht="12.75"/>
    <row r="8241" customFormat="1" ht="12.75"/>
    <row r="8242" customFormat="1" ht="12.75"/>
    <row r="8243" customFormat="1" ht="12.75"/>
    <row r="8244" customFormat="1" ht="12.75"/>
    <row r="8245" customFormat="1" ht="12.75"/>
    <row r="8246" customFormat="1" ht="12.75"/>
    <row r="8247" customFormat="1" ht="12.75"/>
    <row r="8248" customFormat="1" ht="12.75"/>
    <row r="8249" customFormat="1" ht="12.75"/>
    <row r="8250" customFormat="1" ht="12.75"/>
    <row r="8251" customFormat="1" ht="12.75"/>
    <row r="8252" customFormat="1" ht="12.75"/>
    <row r="8253" customFormat="1" ht="12.75"/>
    <row r="8254" customFormat="1" ht="12.75"/>
    <row r="8255" customFormat="1" ht="12.75"/>
    <row r="8256" customFormat="1" ht="12.75"/>
    <row r="8257" customFormat="1" ht="12.75"/>
    <row r="8258" customFormat="1" ht="12.75"/>
    <row r="8259" customFormat="1" ht="12.75"/>
    <row r="8260" customFormat="1" ht="12.75"/>
    <row r="8261" customFormat="1" ht="12.75"/>
    <row r="8262" customFormat="1" ht="12.75"/>
    <row r="8263" customFormat="1" ht="12.75"/>
    <row r="8264" customFormat="1" ht="12.75"/>
    <row r="8265" customFormat="1" ht="12.75"/>
    <row r="8266" customFormat="1" ht="12.75"/>
    <row r="8267" customFormat="1" ht="12.75"/>
    <row r="8268" customFormat="1" ht="12.75"/>
    <row r="8269" customFormat="1" ht="12.75"/>
    <row r="8270" customFormat="1" ht="12.75"/>
    <row r="8271" customFormat="1" ht="12.75"/>
    <row r="8272" customFormat="1" ht="12.75"/>
    <row r="8273" customFormat="1" ht="12.75"/>
    <row r="8274" customFormat="1" ht="12.75"/>
    <row r="8275" customFormat="1" ht="12.75"/>
    <row r="8276" customFormat="1" ht="12.75"/>
    <row r="8277" customFormat="1" ht="12.75"/>
    <row r="8278" customFormat="1" ht="12.75"/>
    <row r="8279" customFormat="1" ht="12.75"/>
    <row r="8280" customFormat="1" ht="12.75"/>
    <row r="8281" customFormat="1" ht="12.75"/>
    <row r="8282" customFormat="1" ht="12.75"/>
    <row r="8283" customFormat="1" ht="12.75"/>
    <row r="8284" customFormat="1" ht="12.75"/>
    <row r="8285" customFormat="1" ht="12.75"/>
    <row r="8286" customFormat="1" ht="12.75"/>
    <row r="8287" customFormat="1" ht="12.75"/>
    <row r="8288" customFormat="1" ht="12.75"/>
    <row r="8289" customFormat="1" ht="12.75"/>
    <row r="8290" customFormat="1" ht="12.75"/>
    <row r="8291" customFormat="1" ht="12.75"/>
    <row r="8292" customFormat="1" ht="12.75"/>
    <row r="8293" customFormat="1" ht="12.75"/>
    <row r="8294" customFormat="1" ht="12.75"/>
    <row r="8295" customFormat="1" ht="12.75"/>
    <row r="8296" customFormat="1" ht="12.75"/>
    <row r="8297" customFormat="1" ht="12.75"/>
    <row r="8298" customFormat="1" ht="12.75"/>
    <row r="8299" customFormat="1" ht="12.75"/>
    <row r="8300" customFormat="1" ht="12.75"/>
    <row r="8301" customFormat="1" ht="12.75"/>
    <row r="8302" customFormat="1" ht="12.75"/>
    <row r="8303" customFormat="1" ht="12.75"/>
    <row r="8304" customFormat="1" ht="12.75"/>
    <row r="8305" customFormat="1" ht="12.75"/>
    <row r="8306" customFormat="1" ht="12.75"/>
    <row r="8307" customFormat="1" ht="12.75"/>
    <row r="8308" customFormat="1" ht="12.75"/>
    <row r="8309" customFormat="1" ht="12.75"/>
    <row r="8310" customFormat="1" ht="12.75"/>
    <row r="8311" customFormat="1" ht="12.75"/>
    <row r="8312" customFormat="1" ht="12.75"/>
    <row r="8313" customFormat="1" ht="12.75"/>
    <row r="8314" customFormat="1" ht="12.75"/>
    <row r="8315" customFormat="1" ht="12.75"/>
    <row r="8316" customFormat="1" ht="12.75"/>
    <row r="8317" customFormat="1" ht="12.75"/>
    <row r="8318" customFormat="1" ht="12.75"/>
    <row r="8319" customFormat="1" ht="12.75"/>
    <row r="8320" customFormat="1" ht="12.75"/>
    <row r="8321" customFormat="1" ht="12.75"/>
    <row r="8322" customFormat="1" ht="12.75"/>
    <row r="8323" customFormat="1" ht="12.75"/>
    <row r="8324" customFormat="1" ht="12.75"/>
    <row r="8325" customFormat="1" ht="12.75"/>
    <row r="8326" customFormat="1" ht="12.75"/>
    <row r="8327" customFormat="1" ht="12.75"/>
    <row r="8328" customFormat="1" ht="12.75"/>
    <row r="8329" customFormat="1" ht="12.75"/>
    <row r="8330" customFormat="1" ht="12.75"/>
    <row r="8331" customFormat="1" ht="12.75"/>
    <row r="8332" customFormat="1" ht="12.75"/>
    <row r="8333" customFormat="1" ht="12.75"/>
    <row r="8334" customFormat="1" ht="12.75"/>
    <row r="8335" customFormat="1" ht="12.75"/>
    <row r="8336" customFormat="1" ht="12.75"/>
    <row r="8337" customFormat="1" ht="12.75"/>
    <row r="8338" customFormat="1" ht="12.75"/>
    <row r="8339" customFormat="1" ht="12.75"/>
    <row r="8340" customFormat="1" ht="12.75"/>
    <row r="8341" customFormat="1" ht="12.75"/>
    <row r="8342" customFormat="1" ht="12.75"/>
    <row r="8343" customFormat="1" ht="12.75"/>
    <row r="8344" customFormat="1" ht="12.75"/>
    <row r="8345" customFormat="1" ht="12.75"/>
    <row r="8346" customFormat="1" ht="12.75"/>
    <row r="8347" customFormat="1" ht="12.75"/>
    <row r="8348" customFormat="1" ht="12.75"/>
    <row r="8349" customFormat="1" ht="12.75"/>
    <row r="8350" customFormat="1" ht="12.75"/>
    <row r="8351" customFormat="1" ht="12.75"/>
    <row r="8352" customFormat="1" ht="12.75"/>
    <row r="8353" customFormat="1" ht="12.75"/>
    <row r="8354" customFormat="1" ht="12.75"/>
    <row r="8355" customFormat="1" ht="12.75"/>
    <row r="8356" customFormat="1" ht="12.75"/>
    <row r="8357" customFormat="1" ht="12.75"/>
    <row r="8358" customFormat="1" ht="12.75"/>
    <row r="8359" customFormat="1" ht="12.75"/>
    <row r="8360" customFormat="1" ht="12.75"/>
    <row r="8361" customFormat="1" ht="12.75"/>
    <row r="8362" customFormat="1" ht="12.75"/>
    <row r="8363" customFormat="1" ht="12.75"/>
    <row r="8364" customFormat="1" ht="12.75"/>
    <row r="8365" customFormat="1" ht="12.75"/>
    <row r="8366" customFormat="1" ht="12.75"/>
    <row r="8367" customFormat="1" ht="12.75"/>
    <row r="8368" customFormat="1" ht="12.75"/>
    <row r="8369" customFormat="1" ht="12.75"/>
    <row r="8370" customFormat="1" ht="12.75"/>
    <row r="8371" customFormat="1" ht="12.75"/>
    <row r="8372" customFormat="1" ht="12.75"/>
    <row r="8373" customFormat="1" ht="12.75"/>
    <row r="8374" customFormat="1" ht="12.75"/>
    <row r="8375" customFormat="1" ht="12.75"/>
    <row r="8376" customFormat="1" ht="12.75"/>
    <row r="8377" customFormat="1" ht="12.75"/>
    <row r="8378" customFormat="1" ht="12.75"/>
    <row r="8379" customFormat="1" ht="12.75"/>
    <row r="8380" customFormat="1" ht="12.75"/>
    <row r="8381" customFormat="1" ht="12.75"/>
    <row r="8382" customFormat="1" ht="12.75"/>
    <row r="8383" customFormat="1" ht="12.75"/>
    <row r="8384" customFormat="1" ht="12.75"/>
    <row r="8385" customFormat="1" ht="12.75"/>
    <row r="8386" customFormat="1" ht="12.75"/>
    <row r="8387" customFormat="1" ht="12.75"/>
    <row r="8388" customFormat="1" ht="12.75"/>
    <row r="8389" customFormat="1" ht="12.75"/>
    <row r="8390" customFormat="1" ht="12.75"/>
    <row r="8391" customFormat="1" ht="12.75"/>
    <row r="8392" customFormat="1" ht="12.75"/>
    <row r="8393" customFormat="1" ht="12.75"/>
    <row r="8394" customFormat="1" ht="12.75"/>
    <row r="8395" customFormat="1" ht="12.75"/>
    <row r="8396" customFormat="1" ht="12.75"/>
    <row r="8397" customFormat="1" ht="12.75"/>
    <row r="8398" customFormat="1" ht="12.75"/>
    <row r="8399" customFormat="1" ht="12.75"/>
    <row r="8400" customFormat="1" ht="12.75"/>
    <row r="8401" customFormat="1" ht="12.75"/>
    <row r="8402" customFormat="1" ht="12.75"/>
    <row r="8403" customFormat="1" ht="12.75"/>
    <row r="8404" customFormat="1" ht="12.75"/>
    <row r="8405" customFormat="1" ht="12.75"/>
    <row r="8406" customFormat="1" ht="12.75"/>
    <row r="8407" customFormat="1" ht="12.75"/>
    <row r="8408" customFormat="1" ht="12.75"/>
    <row r="8409" customFormat="1" ht="12.75"/>
    <row r="8410" customFormat="1" ht="12.75"/>
    <row r="8411" customFormat="1" ht="12.75"/>
    <row r="8412" customFormat="1" ht="12.75"/>
    <row r="8413" customFormat="1" ht="12.75"/>
    <row r="8414" customFormat="1" ht="12.75"/>
    <row r="8415" customFormat="1" ht="12.75"/>
    <row r="8416" customFormat="1" ht="12.75"/>
    <row r="8417" customFormat="1" ht="12.75"/>
    <row r="8418" customFormat="1" ht="12.75"/>
    <row r="8419" customFormat="1" ht="12.75"/>
    <row r="8420" customFormat="1" ht="12.75"/>
    <row r="8421" customFormat="1" ht="12.75"/>
    <row r="8422" customFormat="1" ht="12.75"/>
    <row r="8423" customFormat="1" ht="12.75"/>
    <row r="8424" customFormat="1" ht="12.75"/>
    <row r="8425" customFormat="1" ht="12.75"/>
    <row r="8426" customFormat="1" ht="12.75"/>
    <row r="8427" customFormat="1" ht="12.75"/>
    <row r="8428" customFormat="1" ht="12.75"/>
    <row r="8429" customFormat="1" ht="12.75"/>
    <row r="8430" customFormat="1" ht="12.75"/>
    <row r="8431" customFormat="1" ht="12.75"/>
    <row r="8432" customFormat="1" ht="12.75"/>
    <row r="8433" customFormat="1" ht="12.75"/>
    <row r="8434" customFormat="1" ht="12.75"/>
    <row r="8435" customFormat="1" ht="12.75"/>
    <row r="8436" customFormat="1" ht="12.75"/>
    <row r="8437" customFormat="1" ht="12.75"/>
    <row r="8438" customFormat="1" ht="12.75"/>
    <row r="8439" customFormat="1" ht="12.75"/>
    <row r="8440" customFormat="1" ht="12.75"/>
    <row r="8441" customFormat="1" ht="12.75"/>
    <row r="8442" customFormat="1" ht="12.75"/>
    <row r="8443" customFormat="1" ht="12.75"/>
    <row r="8444" customFormat="1" ht="12.75"/>
    <row r="8445" customFormat="1" ht="12.75"/>
    <row r="8446" customFormat="1" ht="12.75"/>
    <row r="8447" customFormat="1" ht="12.75"/>
    <row r="8448" customFormat="1" ht="12.75"/>
    <row r="8449" customFormat="1" ht="12.75"/>
    <row r="8450" customFormat="1" ht="12.75"/>
    <row r="8451" customFormat="1" ht="12.75"/>
    <row r="8452" customFormat="1" ht="12.75"/>
    <row r="8453" customFormat="1" ht="12.75"/>
    <row r="8454" customFormat="1" ht="12.75"/>
    <row r="8455" customFormat="1" ht="12.75"/>
    <row r="8456" customFormat="1" ht="12.75"/>
    <row r="8457" customFormat="1" ht="12.75"/>
    <row r="8458" customFormat="1" ht="12.75"/>
    <row r="8459" customFormat="1" ht="12.75"/>
    <row r="8460" customFormat="1" ht="12.75"/>
    <row r="8461" customFormat="1" ht="12.75"/>
    <row r="8462" customFormat="1" ht="12.75"/>
    <row r="8463" customFormat="1" ht="12.75"/>
    <row r="8464" customFormat="1" ht="12.75"/>
    <row r="8465" customFormat="1" ht="12.75"/>
    <row r="8466" customFormat="1" ht="12.75"/>
    <row r="8467" customFormat="1" ht="12.75"/>
    <row r="8468" customFormat="1" ht="12.75"/>
    <row r="8469" customFormat="1" ht="12.75"/>
    <row r="8470" customFormat="1" ht="12.75"/>
    <row r="8471" customFormat="1" ht="12.75"/>
    <row r="8472" customFormat="1" ht="12.75"/>
    <row r="8473" customFormat="1" ht="12.75"/>
    <row r="8474" customFormat="1" ht="12.75"/>
    <row r="8475" customFormat="1" ht="12.75"/>
    <row r="8476" customFormat="1" ht="12.75"/>
    <row r="8477" customFormat="1" ht="12.75"/>
    <row r="8478" customFormat="1" ht="12.75"/>
    <row r="8479" customFormat="1" ht="12.75"/>
    <row r="8480" customFormat="1" ht="12.75"/>
    <row r="8481" customFormat="1" ht="12.75"/>
    <row r="8482" customFormat="1" ht="12.75"/>
    <row r="8483" customFormat="1" ht="12.75"/>
    <row r="8484" customFormat="1" ht="12.75"/>
    <row r="8485" customFormat="1" ht="12.75"/>
    <row r="8486" customFormat="1" ht="12.75"/>
    <row r="8487" customFormat="1" ht="12.75"/>
    <row r="8488" customFormat="1" ht="12.75"/>
    <row r="8489" customFormat="1" ht="12.75"/>
    <row r="8490" customFormat="1" ht="12.75"/>
    <row r="8491" customFormat="1" ht="12.75"/>
    <row r="8492" customFormat="1" ht="12.75"/>
    <row r="8493" customFormat="1" ht="12.75"/>
    <row r="8494" customFormat="1" ht="12.75"/>
    <row r="8495" customFormat="1" ht="12.75"/>
    <row r="8496" customFormat="1" ht="12.75"/>
    <row r="8497" customFormat="1" ht="12.75"/>
    <row r="8498" customFormat="1" ht="12.75"/>
    <row r="8499" customFormat="1" ht="12.75"/>
    <row r="8500" customFormat="1" ht="12.75"/>
    <row r="8501" customFormat="1" ht="12.75"/>
    <row r="8502" customFormat="1" ht="12.75"/>
    <row r="8503" customFormat="1" ht="12.75"/>
    <row r="8504" customFormat="1" ht="12.75"/>
    <row r="8505" customFormat="1" ht="12.75"/>
    <row r="8506" customFormat="1" ht="12.75"/>
    <row r="8507" customFormat="1" ht="12.75"/>
    <row r="8508" customFormat="1" ht="12.75"/>
    <row r="8509" customFormat="1" ht="12.75"/>
    <row r="8510" customFormat="1" ht="12.75"/>
    <row r="8511" customFormat="1" ht="12.75"/>
    <row r="8512" customFormat="1" ht="12.75"/>
    <row r="8513" customFormat="1" ht="12.75"/>
    <row r="8514" customFormat="1" ht="12.75"/>
    <row r="8515" customFormat="1" ht="12.75"/>
    <row r="8516" customFormat="1" ht="12.75"/>
    <row r="8517" customFormat="1" ht="12.75"/>
    <row r="8518" customFormat="1" ht="12.75"/>
    <row r="8519" customFormat="1" ht="12.75"/>
    <row r="8520" customFormat="1" ht="12.75"/>
    <row r="8521" customFormat="1" ht="12.75"/>
    <row r="8522" customFormat="1" ht="12.75"/>
    <row r="8523" customFormat="1" ht="12.75"/>
    <row r="8524" customFormat="1" ht="12.75"/>
    <row r="8525" customFormat="1" ht="12.75"/>
    <row r="8526" customFormat="1" ht="12.75"/>
    <row r="8527" customFormat="1" ht="12.75"/>
    <row r="8528" customFormat="1" ht="12.75"/>
    <row r="8529" customFormat="1" ht="12.75"/>
    <row r="8530" customFormat="1" ht="12.75"/>
    <row r="8531" customFormat="1" ht="12.75"/>
    <row r="8532" customFormat="1" ht="12.75"/>
    <row r="8533" customFormat="1" ht="12.75"/>
    <row r="8534" customFormat="1" ht="12.75"/>
    <row r="8535" customFormat="1" ht="12.75"/>
    <row r="8536" customFormat="1" ht="12.75"/>
    <row r="8537" customFormat="1" ht="12.75"/>
    <row r="8538" customFormat="1" ht="12.75"/>
    <row r="8539" customFormat="1" ht="12.75"/>
    <row r="8540" customFormat="1" ht="12.75"/>
    <row r="8541" customFormat="1" ht="12.75"/>
    <row r="8542" customFormat="1" ht="12.75"/>
    <row r="8543" customFormat="1" ht="12.75"/>
    <row r="8544" customFormat="1" ht="12.75"/>
    <row r="8545" customFormat="1" ht="12.75"/>
    <row r="8546" customFormat="1" ht="12.75"/>
    <row r="8547" customFormat="1" ht="12.75"/>
    <row r="8548" customFormat="1" ht="12.75"/>
    <row r="8549" customFormat="1" ht="12.75"/>
    <row r="8550" customFormat="1" ht="12.75"/>
    <row r="8551" customFormat="1" ht="12.75"/>
    <row r="8552" customFormat="1" ht="12.75"/>
    <row r="8553" customFormat="1" ht="12.75"/>
    <row r="8554" customFormat="1" ht="12.75"/>
    <row r="8555" customFormat="1" ht="12.75"/>
    <row r="8556" customFormat="1" ht="12.75"/>
    <row r="8557" customFormat="1" ht="12.75"/>
    <row r="8558" customFormat="1" ht="12.75"/>
    <row r="8559" customFormat="1" ht="12.75"/>
    <row r="8560" customFormat="1" ht="12.75"/>
    <row r="8561" customFormat="1" ht="12.75"/>
    <row r="8562" customFormat="1" ht="12.75"/>
    <row r="8563" customFormat="1" ht="12.75"/>
    <row r="8564" customFormat="1" ht="12.75"/>
    <row r="8565" customFormat="1" ht="12.75"/>
    <row r="8566" customFormat="1" ht="12.75"/>
    <row r="8567" customFormat="1" ht="12.75"/>
    <row r="8568" customFormat="1" ht="12.75"/>
    <row r="8569" customFormat="1" ht="12.75"/>
    <row r="8570" customFormat="1" ht="12.75"/>
    <row r="8571" customFormat="1" ht="12.75"/>
    <row r="8572" customFormat="1" ht="12.75"/>
    <row r="8573" customFormat="1" ht="12.75"/>
    <row r="8574" customFormat="1" ht="12.75"/>
    <row r="8575" customFormat="1" ht="12.75"/>
    <row r="8576" customFormat="1" ht="12.75"/>
    <row r="8577" customFormat="1" ht="12.75"/>
    <row r="8578" customFormat="1" ht="12.75"/>
    <row r="8579" customFormat="1" ht="12.75"/>
    <row r="8580" customFormat="1" ht="12.75"/>
    <row r="8581" customFormat="1" ht="12.75"/>
    <row r="8582" customFormat="1" ht="12.75"/>
    <row r="8583" customFormat="1" ht="12.75"/>
    <row r="8584" customFormat="1" ht="12.75"/>
    <row r="8585" customFormat="1" ht="12.75"/>
    <row r="8586" customFormat="1" ht="12.75"/>
    <row r="8587" customFormat="1" ht="12.75"/>
    <row r="8588" customFormat="1" ht="12.75"/>
    <row r="8589" customFormat="1" ht="12.75"/>
    <row r="8590" customFormat="1" ht="12.75"/>
    <row r="8591" customFormat="1" ht="12.75"/>
    <row r="8592" customFormat="1" ht="12.75"/>
    <row r="8593" customFormat="1" ht="12.75"/>
    <row r="8594" customFormat="1" ht="12.75"/>
    <row r="8595" customFormat="1" ht="12.75"/>
    <row r="8596" customFormat="1" ht="12.75"/>
    <row r="8597" customFormat="1" ht="12.75"/>
    <row r="8598" customFormat="1" ht="12.75"/>
    <row r="8599" customFormat="1" ht="12.75"/>
    <row r="8600" customFormat="1" ht="12.75"/>
    <row r="8601" customFormat="1" ht="12.75"/>
    <row r="8602" customFormat="1" ht="12.75"/>
    <row r="8603" customFormat="1" ht="12.75"/>
    <row r="8604" customFormat="1" ht="12.75"/>
    <row r="8605" customFormat="1" ht="12.75"/>
    <row r="8606" customFormat="1" ht="12.75"/>
    <row r="8607" customFormat="1" ht="12.75"/>
    <row r="8608" customFormat="1" ht="12.75"/>
    <row r="8609" customFormat="1" ht="12.75"/>
    <row r="8610" customFormat="1" ht="12.75"/>
    <row r="8611" customFormat="1" ht="12.75"/>
    <row r="8612" customFormat="1" ht="12.75"/>
    <row r="8613" customFormat="1" ht="12.75"/>
    <row r="8614" customFormat="1" ht="12.75"/>
    <row r="8615" customFormat="1" ht="12.75"/>
    <row r="8616" customFormat="1" ht="12.75"/>
    <row r="8617" customFormat="1" ht="12.75"/>
    <row r="8618" customFormat="1" ht="12.75"/>
    <row r="8619" customFormat="1" ht="12.75"/>
    <row r="8620" customFormat="1" ht="12.75"/>
    <row r="8621" customFormat="1" ht="12.75"/>
    <row r="8622" customFormat="1" ht="12.75"/>
    <row r="8623" customFormat="1" ht="12.75"/>
    <row r="8624" customFormat="1" ht="12.75"/>
    <row r="8625" customFormat="1" ht="12.75"/>
    <row r="8626" customFormat="1" ht="12.75"/>
    <row r="8627" customFormat="1" ht="12.75"/>
    <row r="8628" customFormat="1" ht="12.75"/>
    <row r="8629" customFormat="1" ht="12.75"/>
    <row r="8630" customFormat="1" ht="12.75"/>
    <row r="8631" customFormat="1" ht="12.75"/>
    <row r="8632" customFormat="1" ht="12.75"/>
    <row r="8633" customFormat="1" ht="12.75"/>
    <row r="8634" customFormat="1" ht="12.75"/>
    <row r="8635" customFormat="1" ht="12.75"/>
    <row r="8636" customFormat="1" ht="12.75"/>
    <row r="8637" customFormat="1" ht="12.75"/>
    <row r="8638" customFormat="1" ht="12.75"/>
    <row r="8639" customFormat="1" ht="12.75"/>
    <row r="8640" customFormat="1" ht="12.75"/>
    <row r="8641" customFormat="1" ht="12.75"/>
    <row r="8642" customFormat="1" ht="12.75"/>
    <row r="8643" customFormat="1" ht="12.75"/>
    <row r="8644" customFormat="1" ht="12.75"/>
    <row r="8645" customFormat="1" ht="12.75"/>
    <row r="8646" customFormat="1" ht="12.75"/>
    <row r="8647" customFormat="1" ht="12.75"/>
    <row r="8648" customFormat="1" ht="12.75"/>
    <row r="8649" customFormat="1" ht="12.75"/>
    <row r="8650" customFormat="1" ht="12.75"/>
    <row r="8651" customFormat="1" ht="12.75"/>
    <row r="8652" customFormat="1" ht="12.75"/>
    <row r="8653" customFormat="1" ht="12.75"/>
    <row r="8654" customFormat="1" ht="12.75"/>
    <row r="8655" customFormat="1" ht="12.75"/>
    <row r="8656" customFormat="1" ht="12.75"/>
    <row r="8657" customFormat="1" ht="12.75"/>
    <row r="8658" customFormat="1" ht="12.75"/>
    <row r="8659" customFormat="1" ht="12.75"/>
    <row r="8660" customFormat="1" ht="12.75"/>
    <row r="8661" customFormat="1" ht="12.75"/>
    <row r="8662" customFormat="1" ht="12.75"/>
    <row r="8663" customFormat="1" ht="12.75"/>
    <row r="8664" customFormat="1" ht="12.75"/>
    <row r="8665" customFormat="1" ht="12.75"/>
    <row r="8666" customFormat="1" ht="12.75"/>
    <row r="8667" customFormat="1" ht="12.75"/>
    <row r="8668" customFormat="1" ht="12.75"/>
    <row r="8669" customFormat="1" ht="12.75"/>
    <row r="8670" customFormat="1" ht="12.75"/>
    <row r="8671" customFormat="1" ht="12.75"/>
    <row r="8672" customFormat="1" ht="12.75"/>
    <row r="8673" customFormat="1" ht="12.75"/>
    <row r="8674" customFormat="1" ht="12.75"/>
    <row r="8675" customFormat="1" ht="12.75"/>
    <row r="8676" customFormat="1" ht="12.75"/>
    <row r="8677" customFormat="1" ht="12.75"/>
    <row r="8678" customFormat="1" ht="12.75"/>
    <row r="8679" customFormat="1" ht="12.75"/>
    <row r="8680" customFormat="1" ht="12.75"/>
    <row r="8681" customFormat="1" ht="12.75"/>
    <row r="8682" customFormat="1" ht="12.75"/>
    <row r="8683" customFormat="1" ht="12.75"/>
    <row r="8684" customFormat="1" ht="12.75"/>
    <row r="8685" customFormat="1" ht="12.75"/>
    <row r="8686" customFormat="1" ht="12.75"/>
    <row r="8687" customFormat="1" ht="12.75"/>
    <row r="8688" customFormat="1" ht="12.75"/>
    <row r="8689" customFormat="1" ht="12.75"/>
    <row r="8690" customFormat="1" ht="12.75"/>
    <row r="8691" customFormat="1" ht="12.75"/>
    <row r="8692" customFormat="1" ht="12.75"/>
    <row r="8693" customFormat="1" ht="12.75"/>
    <row r="8694" customFormat="1" ht="12.75"/>
    <row r="8695" customFormat="1" ht="12.75"/>
    <row r="8696" customFormat="1" ht="12.75"/>
    <row r="8697" customFormat="1" ht="12.75"/>
    <row r="8698" customFormat="1" ht="12.75"/>
    <row r="8699" customFormat="1" ht="12.75"/>
    <row r="8700" customFormat="1" ht="12.75"/>
    <row r="8701" customFormat="1" ht="12.75"/>
    <row r="8702" customFormat="1" ht="12.75"/>
    <row r="8703" customFormat="1" ht="12.75"/>
    <row r="8704" customFormat="1" ht="12.75"/>
    <row r="8705" customFormat="1" ht="12.75"/>
    <row r="8706" customFormat="1" ht="12.75"/>
    <row r="8707" customFormat="1" ht="12.75"/>
    <row r="8708" customFormat="1" ht="12.75"/>
    <row r="8709" customFormat="1" ht="12.75"/>
    <row r="8710" customFormat="1" ht="12.75"/>
    <row r="8711" customFormat="1" ht="12.75"/>
    <row r="8712" customFormat="1" ht="12.75"/>
    <row r="8713" customFormat="1" ht="12.75"/>
    <row r="8714" customFormat="1" ht="12.75"/>
    <row r="8715" customFormat="1" ht="12.75"/>
    <row r="8716" customFormat="1" ht="12.75"/>
    <row r="8717" customFormat="1" ht="12.75"/>
    <row r="8718" customFormat="1" ht="12.75"/>
    <row r="8719" customFormat="1" ht="12.75"/>
    <row r="8720" customFormat="1" ht="12.75"/>
    <row r="8721" customFormat="1" ht="12.75"/>
    <row r="8722" customFormat="1" ht="12.75"/>
    <row r="8723" customFormat="1" ht="12.75"/>
    <row r="8724" customFormat="1" ht="12.75"/>
    <row r="8725" customFormat="1" ht="12.75"/>
    <row r="8726" customFormat="1" ht="12.75"/>
    <row r="8727" customFormat="1" ht="12.75"/>
    <row r="8728" customFormat="1" ht="12.75"/>
    <row r="8729" customFormat="1" ht="12.75"/>
    <row r="8730" customFormat="1" ht="12.75"/>
    <row r="8731" customFormat="1" ht="12.75"/>
    <row r="8732" customFormat="1" ht="12.75"/>
    <row r="8733" customFormat="1" ht="12.75"/>
    <row r="8734" customFormat="1" ht="12.75"/>
    <row r="8735" customFormat="1" ht="12.75"/>
    <row r="8736" customFormat="1" ht="12.75"/>
    <row r="8737" customFormat="1" ht="12.75"/>
    <row r="8738" customFormat="1" ht="12.75"/>
    <row r="8739" customFormat="1" ht="12.75"/>
    <row r="8740" customFormat="1" ht="12.75"/>
    <row r="8741" customFormat="1" ht="12.75"/>
    <row r="8742" customFormat="1" ht="12.75"/>
    <row r="8743" customFormat="1" ht="12.75"/>
    <row r="8744" customFormat="1" ht="12.75"/>
    <row r="8745" customFormat="1" ht="12.75"/>
    <row r="8746" customFormat="1" ht="12.75"/>
    <row r="8747" customFormat="1" ht="12.75"/>
    <row r="8748" customFormat="1" ht="12.75"/>
    <row r="8749" customFormat="1" ht="12.75"/>
    <row r="8750" customFormat="1" ht="12.75"/>
    <row r="8751" customFormat="1" ht="12.75"/>
    <row r="8752" customFormat="1" ht="12.75"/>
    <row r="8753" customFormat="1" ht="12.75"/>
    <row r="8754" customFormat="1" ht="12.75"/>
    <row r="8755" customFormat="1" ht="12.75"/>
    <row r="8756" customFormat="1" ht="12.75"/>
    <row r="8757" customFormat="1" ht="12.75"/>
    <row r="8758" customFormat="1" ht="12.75"/>
    <row r="8759" customFormat="1" ht="12.75"/>
    <row r="8760" customFormat="1" ht="12.75"/>
    <row r="8761" customFormat="1" ht="12.75"/>
    <row r="8762" customFormat="1" ht="12.75"/>
    <row r="8763" customFormat="1" ht="12.75"/>
    <row r="8764" customFormat="1" ht="12.75"/>
    <row r="8765" customFormat="1" ht="12.75"/>
    <row r="8766" customFormat="1" ht="12.75"/>
    <row r="8767" customFormat="1" ht="12.75"/>
    <row r="8768" customFormat="1" ht="12.75"/>
    <row r="8769" customFormat="1" ht="12.75"/>
    <row r="8770" customFormat="1" ht="12.75"/>
    <row r="8771" customFormat="1" ht="12.75"/>
    <row r="8772" customFormat="1" ht="12.75"/>
    <row r="8773" customFormat="1" ht="12.75"/>
    <row r="8774" customFormat="1" ht="12.75"/>
    <row r="8775" customFormat="1" ht="12.75"/>
    <row r="8776" customFormat="1" ht="12.75"/>
    <row r="8777" customFormat="1" ht="12.75"/>
    <row r="8778" customFormat="1" ht="12.75"/>
    <row r="8779" customFormat="1" ht="12.75"/>
    <row r="8780" customFormat="1" ht="12.75"/>
    <row r="8781" customFormat="1" ht="12.75"/>
    <row r="8782" customFormat="1" ht="12.75"/>
    <row r="8783" customFormat="1" ht="12.75"/>
    <row r="8784" customFormat="1" ht="12.75"/>
    <row r="8785" customFormat="1" ht="12.75"/>
    <row r="8786" customFormat="1" ht="12.75"/>
    <row r="8787" customFormat="1" ht="12.75"/>
    <row r="8788" customFormat="1" ht="12.75"/>
    <row r="8789" customFormat="1" ht="12.75"/>
    <row r="8790" customFormat="1" ht="12.75"/>
    <row r="8791" customFormat="1" ht="12.75"/>
    <row r="8792" customFormat="1" ht="12.75"/>
    <row r="8793" customFormat="1" ht="12.75"/>
    <row r="8794" customFormat="1" ht="12.75"/>
    <row r="8795" customFormat="1" ht="12.75"/>
    <row r="8796" customFormat="1" ht="12.75"/>
    <row r="8797" customFormat="1" ht="12.75"/>
    <row r="8798" customFormat="1" ht="12.75"/>
    <row r="8799" customFormat="1" ht="12.75"/>
    <row r="8800" customFormat="1" ht="12.75"/>
    <row r="8801" customFormat="1" ht="12.75"/>
    <row r="8802" customFormat="1" ht="12.75"/>
    <row r="8803" customFormat="1" ht="12.75"/>
    <row r="8804" customFormat="1" ht="12.75"/>
    <row r="8805" customFormat="1" ht="12.75"/>
    <row r="8806" customFormat="1" ht="12.75"/>
    <row r="8807" customFormat="1" ht="12.75"/>
    <row r="8808" customFormat="1" ht="12.75"/>
    <row r="8809" customFormat="1" ht="12.75"/>
    <row r="8810" customFormat="1" ht="12.75"/>
    <row r="8811" customFormat="1" ht="12.75"/>
    <row r="8812" customFormat="1" ht="12.75"/>
    <row r="8813" customFormat="1" ht="12.75"/>
    <row r="8814" customFormat="1" ht="12.75"/>
    <row r="8815" customFormat="1" ht="12.75"/>
    <row r="8816" customFormat="1" ht="12.75"/>
    <row r="8817" customFormat="1" ht="12.75"/>
    <row r="8818" customFormat="1" ht="12.75"/>
    <row r="8819" customFormat="1" ht="12.75"/>
    <row r="8820" customFormat="1" ht="12.75"/>
    <row r="8821" customFormat="1" ht="12.75"/>
    <row r="8822" customFormat="1" ht="12.75"/>
    <row r="8823" customFormat="1" ht="12.75"/>
    <row r="8824" customFormat="1" ht="12.75"/>
    <row r="8825" customFormat="1" ht="12.75"/>
    <row r="8826" customFormat="1" ht="12.75"/>
    <row r="8827" customFormat="1" ht="12.75"/>
    <row r="8828" customFormat="1" ht="12.75"/>
    <row r="8829" customFormat="1" ht="12.75"/>
    <row r="8830" customFormat="1" ht="12.75"/>
    <row r="8831" customFormat="1" ht="12.75"/>
    <row r="8832" customFormat="1" ht="12.75"/>
    <row r="8833" customFormat="1" ht="12.75"/>
    <row r="8834" customFormat="1" ht="12.75"/>
    <row r="8835" customFormat="1" ht="12.75"/>
    <row r="8836" customFormat="1" ht="12.75"/>
    <row r="8837" customFormat="1" ht="12.75"/>
    <row r="8838" customFormat="1" ht="12.75"/>
    <row r="8839" customFormat="1" ht="12.75"/>
    <row r="8840" customFormat="1" ht="12.75"/>
    <row r="8841" customFormat="1" ht="12.75"/>
    <row r="8842" customFormat="1" ht="12.75"/>
    <row r="8843" customFormat="1" ht="12.75"/>
    <row r="8844" customFormat="1" ht="12.75"/>
    <row r="8845" customFormat="1" ht="12.75"/>
    <row r="8846" customFormat="1" ht="12.75"/>
    <row r="8847" customFormat="1" ht="12.75"/>
    <row r="8848" customFormat="1" ht="12.75"/>
    <row r="8849" customFormat="1" ht="12.75"/>
    <row r="8850" customFormat="1" ht="12.75"/>
    <row r="8851" customFormat="1" ht="12.75"/>
    <row r="8852" customFormat="1" ht="12.75"/>
    <row r="8853" customFormat="1" ht="12.75"/>
    <row r="8854" customFormat="1" ht="12.75"/>
    <row r="8855" customFormat="1" ht="12.75"/>
    <row r="8856" customFormat="1" ht="12.75"/>
    <row r="8857" customFormat="1" ht="12.75"/>
    <row r="8858" customFormat="1" ht="12.75"/>
    <row r="8859" customFormat="1" ht="12.75"/>
    <row r="8860" customFormat="1" ht="12.75"/>
    <row r="8861" customFormat="1" ht="12.75"/>
    <row r="8862" customFormat="1" ht="12.75"/>
    <row r="8863" customFormat="1" ht="12.75"/>
    <row r="8864" customFormat="1" ht="12.75"/>
    <row r="8865" customFormat="1" ht="12.75"/>
    <row r="8866" customFormat="1" ht="12.75"/>
    <row r="8867" customFormat="1" ht="12.75"/>
    <row r="8868" customFormat="1" ht="12.75"/>
    <row r="8869" customFormat="1" ht="12.75"/>
    <row r="8870" customFormat="1" ht="12.75"/>
    <row r="8871" customFormat="1" ht="12.75"/>
    <row r="8872" customFormat="1" ht="12.75"/>
    <row r="8873" customFormat="1" ht="12.75"/>
    <row r="8874" customFormat="1" ht="12.75"/>
    <row r="8875" customFormat="1" ht="12.75"/>
    <row r="8876" customFormat="1" ht="12.75"/>
    <row r="8877" customFormat="1" ht="12.75"/>
    <row r="8878" customFormat="1" ht="12.75"/>
    <row r="8879" customFormat="1" ht="12.75"/>
    <row r="8880" customFormat="1" ht="12.75"/>
    <row r="8881" customFormat="1" ht="12.75"/>
    <row r="8882" customFormat="1" ht="12.75"/>
    <row r="8883" customFormat="1" ht="12.75"/>
    <row r="8884" customFormat="1" ht="12.75"/>
    <row r="8885" customFormat="1" ht="12.75"/>
    <row r="8886" customFormat="1" ht="12.75"/>
    <row r="8887" customFormat="1" ht="12.75"/>
    <row r="8888" customFormat="1" ht="12.75"/>
    <row r="8889" customFormat="1" ht="12.75"/>
    <row r="8890" customFormat="1" ht="12.75"/>
    <row r="8891" customFormat="1" ht="12.75"/>
    <row r="8892" customFormat="1" ht="12.75"/>
    <row r="8893" customFormat="1" ht="12.75"/>
    <row r="8894" customFormat="1" ht="12.75"/>
    <row r="8895" customFormat="1" ht="12.75"/>
    <row r="8896" customFormat="1" ht="12.75"/>
    <row r="8897" customFormat="1" ht="12.75"/>
    <row r="8898" customFormat="1" ht="12.75"/>
    <row r="8899" customFormat="1" ht="12.75"/>
    <row r="8900" customFormat="1" ht="12.75"/>
    <row r="8901" customFormat="1" ht="12.75"/>
    <row r="8902" customFormat="1" ht="12.75"/>
    <row r="8903" customFormat="1" ht="12.75"/>
    <row r="8904" customFormat="1" ht="12.75"/>
    <row r="8905" customFormat="1" ht="12.75"/>
    <row r="8906" customFormat="1" ht="12.75"/>
    <row r="8907" customFormat="1" ht="12.75"/>
    <row r="8908" customFormat="1" ht="12.75"/>
    <row r="8909" customFormat="1" ht="12.75"/>
    <row r="8910" customFormat="1" ht="12.75"/>
    <row r="8911" customFormat="1" ht="12.75"/>
    <row r="8912" customFormat="1" ht="12.75"/>
    <row r="8913" customFormat="1" ht="12.75"/>
    <row r="8914" customFormat="1" ht="12.75"/>
    <row r="8915" customFormat="1" ht="12.75"/>
    <row r="8916" customFormat="1" ht="12.75"/>
    <row r="8917" customFormat="1" ht="12.75"/>
    <row r="8918" customFormat="1" ht="12.75"/>
    <row r="8919" customFormat="1" ht="12.75"/>
    <row r="8920" customFormat="1" ht="12.75"/>
    <row r="8921" customFormat="1" ht="12.75"/>
    <row r="8922" customFormat="1" ht="12.75"/>
    <row r="8923" customFormat="1" ht="12.75"/>
    <row r="8924" customFormat="1" ht="12.75"/>
    <row r="8925" customFormat="1" ht="12.75"/>
    <row r="8926" customFormat="1" ht="12.75"/>
    <row r="8927" customFormat="1" ht="12.75"/>
    <row r="8928" customFormat="1" ht="12.75"/>
    <row r="8929" customFormat="1" ht="12.75"/>
    <row r="8930" customFormat="1" ht="12.75"/>
    <row r="8931" customFormat="1" ht="12.75"/>
    <row r="8932" customFormat="1" ht="12.75"/>
    <row r="8933" customFormat="1" ht="12.75"/>
    <row r="8934" customFormat="1" ht="12.75"/>
    <row r="8935" customFormat="1" ht="12.75"/>
    <row r="8936" customFormat="1" ht="12.75"/>
    <row r="8937" customFormat="1" ht="12.75"/>
    <row r="8938" customFormat="1" ht="12.75"/>
    <row r="8939" customFormat="1" ht="12.75"/>
    <row r="8940" customFormat="1" ht="12.75"/>
    <row r="8941" customFormat="1" ht="12.75"/>
    <row r="8942" customFormat="1" ht="12.75"/>
    <row r="8943" customFormat="1" ht="12.75"/>
    <row r="8944" customFormat="1" ht="12.75"/>
    <row r="8945" customFormat="1" ht="12.75"/>
    <row r="8946" customFormat="1" ht="12.75"/>
    <row r="8947" customFormat="1" ht="12.75"/>
    <row r="8948" customFormat="1" ht="12.75"/>
    <row r="8949" customFormat="1" ht="12.75"/>
    <row r="8950" customFormat="1" ht="12.75"/>
    <row r="8951" customFormat="1" ht="12.75"/>
    <row r="8952" customFormat="1" ht="12.75"/>
    <row r="8953" customFormat="1" ht="12.75"/>
    <row r="8954" customFormat="1" ht="12.75"/>
    <row r="8955" customFormat="1" ht="12.75"/>
    <row r="8956" customFormat="1" ht="12.75"/>
    <row r="8957" customFormat="1" ht="12.75"/>
    <row r="8958" customFormat="1" ht="12.75"/>
    <row r="8959" customFormat="1" ht="12.75"/>
    <row r="8960" customFormat="1" ht="12.75"/>
    <row r="8961" customFormat="1" ht="12.75"/>
    <row r="8962" customFormat="1" ht="12.75"/>
    <row r="8963" customFormat="1" ht="12.75"/>
    <row r="8964" customFormat="1" ht="12.75"/>
    <row r="8965" customFormat="1" ht="12.75"/>
    <row r="8966" customFormat="1" ht="12.75"/>
    <row r="8967" customFormat="1" ht="12.75"/>
    <row r="8968" customFormat="1" ht="12.75"/>
    <row r="8969" customFormat="1" ht="12.75"/>
    <row r="8970" customFormat="1" ht="12.75"/>
    <row r="8971" customFormat="1" ht="12.75"/>
    <row r="8972" customFormat="1" ht="12.75"/>
    <row r="8973" customFormat="1" ht="12.75"/>
    <row r="8974" customFormat="1" ht="12.75"/>
    <row r="8975" customFormat="1" ht="12.75"/>
    <row r="8976" customFormat="1" ht="12.75"/>
    <row r="8977" customFormat="1" ht="12.75"/>
    <row r="8978" customFormat="1" ht="12.75"/>
    <row r="8979" customFormat="1" ht="12.75"/>
    <row r="8980" customFormat="1" ht="12.75"/>
    <row r="8981" customFormat="1" ht="12.75"/>
    <row r="8982" customFormat="1" ht="12.75"/>
    <row r="8983" customFormat="1" ht="12.75"/>
    <row r="8984" customFormat="1" ht="12.75"/>
    <row r="8985" customFormat="1" ht="12.75"/>
    <row r="8986" customFormat="1" ht="12.75"/>
    <row r="8987" customFormat="1" ht="12.75"/>
    <row r="8988" customFormat="1" ht="12.75"/>
    <row r="8989" customFormat="1" ht="12.75"/>
    <row r="8990" customFormat="1" ht="12.75"/>
    <row r="8991" customFormat="1" ht="12.75"/>
    <row r="8992" customFormat="1" ht="12.75"/>
    <row r="8993" customFormat="1" ht="12.75"/>
    <row r="8994" customFormat="1" ht="12.75"/>
    <row r="8995" customFormat="1" ht="12.75"/>
    <row r="8996" customFormat="1" ht="12.75"/>
    <row r="8997" customFormat="1" ht="12.75"/>
    <row r="8998" customFormat="1" ht="12.75"/>
    <row r="8999" customFormat="1" ht="12.75"/>
    <row r="9000" customFormat="1" ht="12.75"/>
    <row r="9001" customFormat="1" ht="12.75"/>
    <row r="9002" customFormat="1" ht="12.75"/>
    <row r="9003" customFormat="1" ht="12.75"/>
    <row r="9004" customFormat="1" ht="12.75"/>
    <row r="9005" customFormat="1" ht="12.75"/>
    <row r="9006" customFormat="1" ht="12.75"/>
    <row r="9007" customFormat="1" ht="12.75"/>
    <row r="9008" customFormat="1" ht="12.75"/>
    <row r="9009" customFormat="1" ht="12.75"/>
    <row r="9010" customFormat="1" ht="12.75"/>
    <row r="9011" customFormat="1" ht="12.75"/>
    <row r="9012" customFormat="1" ht="12.75"/>
    <row r="9013" customFormat="1" ht="12.75"/>
    <row r="9014" customFormat="1" ht="12.75"/>
    <row r="9015" customFormat="1" ht="12.75"/>
    <row r="9016" customFormat="1" ht="12.75"/>
    <row r="9017" customFormat="1" ht="12.75"/>
    <row r="9018" customFormat="1" ht="12.75"/>
    <row r="9019" customFormat="1" ht="12.75"/>
    <row r="9020" customFormat="1" ht="12.75"/>
    <row r="9021" customFormat="1" ht="12.75"/>
    <row r="9022" customFormat="1" ht="12.75"/>
    <row r="9023" customFormat="1" ht="12.75"/>
    <row r="9024" customFormat="1" ht="12.75"/>
    <row r="9025" customFormat="1" ht="12.75"/>
    <row r="9026" customFormat="1" ht="12.75"/>
    <row r="9027" customFormat="1" ht="12.75"/>
    <row r="9028" customFormat="1" ht="12.75"/>
    <row r="9029" customFormat="1" ht="12.75"/>
    <row r="9030" customFormat="1" ht="12.75"/>
    <row r="9031" customFormat="1" ht="12.75"/>
    <row r="9032" customFormat="1" ht="12.75"/>
    <row r="9033" customFormat="1" ht="12.75"/>
    <row r="9034" customFormat="1" ht="12.75"/>
    <row r="9035" customFormat="1" ht="12.75"/>
    <row r="9036" customFormat="1" ht="12.75"/>
    <row r="9037" customFormat="1" ht="12.75"/>
    <row r="9038" customFormat="1" ht="12.75"/>
    <row r="9039" customFormat="1" ht="12.75"/>
    <row r="9040" customFormat="1" ht="12.75"/>
    <row r="9041" customFormat="1" ht="12.75"/>
    <row r="9042" customFormat="1" ht="12.75"/>
    <row r="9043" customFormat="1" ht="12.75"/>
    <row r="9044" customFormat="1" ht="12.75"/>
    <row r="9045" customFormat="1" ht="12.75"/>
    <row r="9046" customFormat="1" ht="12.75"/>
    <row r="9047" customFormat="1" ht="12.75"/>
    <row r="9048" customFormat="1" ht="12.75"/>
    <row r="9049" customFormat="1" ht="12.75"/>
    <row r="9050" customFormat="1" ht="12.75"/>
    <row r="9051" customFormat="1" ht="12.75"/>
    <row r="9052" customFormat="1" ht="12.75"/>
    <row r="9053" customFormat="1" ht="12.75"/>
    <row r="9054" customFormat="1" ht="12.75"/>
    <row r="9055" customFormat="1" ht="12.75"/>
    <row r="9056" customFormat="1" ht="12.75"/>
    <row r="9057" customFormat="1" ht="12.75"/>
    <row r="9058" customFormat="1" ht="12.75"/>
    <row r="9059" customFormat="1" ht="12.75"/>
    <row r="9060" customFormat="1" ht="12.75"/>
    <row r="9061" customFormat="1" ht="12.75"/>
    <row r="9062" customFormat="1" ht="12.75"/>
    <row r="9063" customFormat="1" ht="12.75"/>
    <row r="9064" customFormat="1" ht="12.75"/>
    <row r="9065" customFormat="1" ht="12.75"/>
    <row r="9066" customFormat="1" ht="12.75"/>
    <row r="9067" customFormat="1" ht="12.75"/>
    <row r="9068" customFormat="1" ht="12.75"/>
    <row r="9069" customFormat="1" ht="12.75"/>
    <row r="9070" customFormat="1" ht="12.75"/>
    <row r="9071" customFormat="1" ht="12.75"/>
    <row r="9072" customFormat="1" ht="12.75"/>
    <row r="9073" customFormat="1" ht="12.75"/>
    <row r="9074" customFormat="1" ht="12.75"/>
    <row r="9075" customFormat="1" ht="12.75"/>
    <row r="9076" customFormat="1" ht="12.75"/>
    <row r="9077" customFormat="1" ht="12.75"/>
    <row r="9078" customFormat="1" ht="12.75"/>
    <row r="9079" customFormat="1" ht="12.75"/>
    <row r="9080" customFormat="1" ht="12.75"/>
    <row r="9081" customFormat="1" ht="12.75"/>
    <row r="9082" customFormat="1" ht="12.75"/>
    <row r="9083" customFormat="1" ht="12.75"/>
    <row r="9084" customFormat="1" ht="12.75"/>
    <row r="9085" customFormat="1" ht="12.75"/>
    <row r="9086" customFormat="1" ht="12.75"/>
    <row r="9087" customFormat="1" ht="12.75"/>
    <row r="9088" customFormat="1" ht="12.75"/>
    <row r="9089" customFormat="1" ht="12.75"/>
    <row r="9090" customFormat="1" ht="12.75"/>
    <row r="9091" customFormat="1" ht="12.75"/>
    <row r="9092" customFormat="1" ht="12.75"/>
    <row r="9093" customFormat="1" ht="12.75"/>
    <row r="9094" customFormat="1" ht="12.75"/>
    <row r="9095" customFormat="1" ht="12.75"/>
    <row r="9096" customFormat="1" ht="12.75"/>
    <row r="9097" customFormat="1" ht="12.75"/>
    <row r="9098" customFormat="1" ht="12.75"/>
    <row r="9099" customFormat="1" ht="12.75"/>
    <row r="9100" customFormat="1" ht="12.75"/>
    <row r="9101" customFormat="1" ht="12.75"/>
    <row r="9102" customFormat="1" ht="12.75"/>
    <row r="9103" customFormat="1" ht="12.75"/>
    <row r="9104" customFormat="1" ht="12.75"/>
    <row r="9105" customFormat="1" ht="12.75"/>
    <row r="9106" customFormat="1" ht="12.75"/>
    <row r="9107" customFormat="1" ht="12.75"/>
    <row r="9108" customFormat="1" ht="12.75"/>
    <row r="9109" customFormat="1" ht="12.75"/>
    <row r="9110" customFormat="1" ht="12.75"/>
    <row r="9111" customFormat="1" ht="12.75"/>
    <row r="9112" customFormat="1" ht="12.75"/>
    <row r="9113" customFormat="1" ht="12.75"/>
    <row r="9114" customFormat="1" ht="12.75"/>
    <row r="9115" customFormat="1" ht="12.75"/>
    <row r="9116" customFormat="1" ht="12.75"/>
    <row r="9117" customFormat="1" ht="12.75"/>
    <row r="9118" customFormat="1" ht="12.75"/>
    <row r="9119" customFormat="1" ht="12.75"/>
    <row r="9120" customFormat="1" ht="12.75"/>
    <row r="9121" customFormat="1" ht="12.75"/>
    <row r="9122" customFormat="1" ht="12.75"/>
    <row r="9123" customFormat="1" ht="12.75"/>
    <row r="9124" customFormat="1" ht="12.75"/>
    <row r="9125" customFormat="1" ht="12.75"/>
    <row r="9126" customFormat="1" ht="12.75"/>
    <row r="9127" customFormat="1" ht="12.75"/>
    <row r="9128" customFormat="1" ht="12.75"/>
    <row r="9129" customFormat="1" ht="12.75"/>
    <row r="9130" customFormat="1" ht="12.75"/>
    <row r="9131" customFormat="1" ht="12.75"/>
    <row r="9132" customFormat="1" ht="12.75"/>
    <row r="9133" customFormat="1" ht="12.75"/>
    <row r="9134" customFormat="1" ht="12.75"/>
    <row r="9135" customFormat="1" ht="12.75"/>
    <row r="9136" customFormat="1" ht="12.75"/>
    <row r="9137" customFormat="1" ht="12.75"/>
    <row r="9138" customFormat="1" ht="12.75"/>
    <row r="9139" customFormat="1" ht="12.75"/>
    <row r="9140" customFormat="1" ht="12.75"/>
    <row r="9141" customFormat="1" ht="12.75"/>
    <row r="9142" customFormat="1" ht="12.75"/>
    <row r="9143" customFormat="1" ht="12.75"/>
    <row r="9144" customFormat="1" ht="12.75"/>
    <row r="9145" customFormat="1" ht="12.75"/>
    <row r="9146" customFormat="1" ht="12.75"/>
    <row r="9147" customFormat="1" ht="12.75"/>
    <row r="9148" customFormat="1" ht="12.75"/>
    <row r="9149" customFormat="1" ht="12.75"/>
    <row r="9150" customFormat="1" ht="12.75"/>
    <row r="9151" customFormat="1" ht="12.75"/>
    <row r="9152" customFormat="1" ht="12.75"/>
    <row r="9153" customFormat="1" ht="12.75"/>
    <row r="9154" customFormat="1" ht="12.75"/>
    <row r="9155" customFormat="1" ht="12.75"/>
    <row r="9156" customFormat="1" ht="12.75"/>
    <row r="9157" customFormat="1" ht="12.75"/>
    <row r="9158" customFormat="1" ht="12.75"/>
    <row r="9159" customFormat="1" ht="12.75"/>
    <row r="9160" customFormat="1" ht="12.75"/>
    <row r="9161" customFormat="1" ht="12.75"/>
    <row r="9162" customFormat="1" ht="12.75"/>
    <row r="9163" customFormat="1" ht="12.75"/>
    <row r="9164" customFormat="1" ht="12.75"/>
    <row r="9165" customFormat="1" ht="12.75"/>
    <row r="9166" customFormat="1" ht="12.75"/>
    <row r="9167" customFormat="1" ht="12.75"/>
    <row r="9168" customFormat="1" ht="12.75"/>
    <row r="9169" customFormat="1" ht="12.75"/>
    <row r="9170" customFormat="1" ht="12.75"/>
    <row r="9171" customFormat="1" ht="12.75"/>
    <row r="9172" customFormat="1" ht="12.75"/>
    <row r="9173" customFormat="1" ht="12.75"/>
    <row r="9174" customFormat="1" ht="12.75"/>
    <row r="9175" customFormat="1" ht="12.75"/>
    <row r="9176" customFormat="1" ht="12.75"/>
    <row r="9177" customFormat="1" ht="12.75"/>
    <row r="9178" customFormat="1" ht="12.75"/>
    <row r="9179" customFormat="1" ht="12.75"/>
    <row r="9180" customFormat="1" ht="12.75"/>
    <row r="9181" customFormat="1" ht="12.75"/>
    <row r="9182" customFormat="1" ht="12.75"/>
    <row r="9183" customFormat="1" ht="12.75"/>
    <row r="9184" customFormat="1" ht="12.75"/>
    <row r="9185" customFormat="1" ht="12.75"/>
    <row r="9186" customFormat="1" ht="12.75"/>
    <row r="9187" customFormat="1" ht="12.75"/>
    <row r="9188" customFormat="1" ht="12.75"/>
    <row r="9189" customFormat="1" ht="12.75"/>
    <row r="9190" customFormat="1" ht="12.75"/>
    <row r="9191" customFormat="1" ht="12.75"/>
    <row r="9192" customFormat="1" ht="12.75"/>
    <row r="9193" customFormat="1" ht="12.75"/>
    <row r="9194" customFormat="1" ht="12.75"/>
    <row r="9195" customFormat="1" ht="12.75"/>
    <row r="9196" customFormat="1" ht="12.75"/>
    <row r="9197" customFormat="1" ht="12.75"/>
    <row r="9198" customFormat="1" ht="12.75"/>
    <row r="9199" customFormat="1" ht="12.75"/>
    <row r="9200" customFormat="1" ht="12.75"/>
    <row r="9201" customFormat="1" ht="12.75"/>
    <row r="9202" customFormat="1" ht="12.75"/>
    <row r="9203" customFormat="1" ht="12.75"/>
    <row r="9204" customFormat="1" ht="12.75"/>
    <row r="9205" customFormat="1" ht="12.75"/>
    <row r="9206" customFormat="1" ht="12.75"/>
    <row r="9207" customFormat="1" ht="12.75"/>
    <row r="9208" customFormat="1" ht="12.75"/>
    <row r="9209" customFormat="1" ht="12.75"/>
    <row r="9210" customFormat="1" ht="12.75"/>
    <row r="9211" customFormat="1" ht="12.75"/>
    <row r="9212" customFormat="1" ht="12.75"/>
    <row r="9213" customFormat="1" ht="12.75"/>
    <row r="9214" customFormat="1" ht="12.75"/>
    <row r="9215" customFormat="1" ht="12.75"/>
    <row r="9216" customFormat="1" ht="12.75"/>
    <row r="9217" customFormat="1" ht="12.75"/>
    <row r="9218" customFormat="1" ht="12.75"/>
    <row r="9219" customFormat="1" ht="12.75"/>
    <row r="9220" customFormat="1" ht="12.75"/>
    <row r="9221" customFormat="1" ht="12.75"/>
    <row r="9222" customFormat="1" ht="12.75"/>
    <row r="9223" customFormat="1" ht="12.75"/>
    <row r="9224" customFormat="1" ht="12.75"/>
    <row r="9225" customFormat="1" ht="12.75"/>
    <row r="9226" customFormat="1" ht="12.75"/>
    <row r="9227" customFormat="1" ht="12.75"/>
    <row r="9228" customFormat="1" ht="12.75"/>
    <row r="9229" customFormat="1" ht="12.75"/>
    <row r="9230" customFormat="1" ht="12.75"/>
    <row r="9231" customFormat="1" ht="12.75"/>
    <row r="9232" customFormat="1" ht="12.75"/>
    <row r="9233" customFormat="1" ht="12.75"/>
    <row r="9234" customFormat="1" ht="12.75"/>
    <row r="9235" customFormat="1" ht="12.75"/>
    <row r="9236" customFormat="1" ht="12.75"/>
    <row r="9237" customFormat="1" ht="12.75"/>
    <row r="9238" customFormat="1" ht="12.75"/>
    <row r="9239" customFormat="1" ht="12.75"/>
    <row r="9240" customFormat="1" ht="12.75"/>
    <row r="9241" customFormat="1" ht="12.75"/>
    <row r="9242" customFormat="1" ht="12.75"/>
    <row r="9243" customFormat="1" ht="12.75"/>
    <row r="9244" customFormat="1" ht="12.75"/>
    <row r="9245" customFormat="1" ht="12.75"/>
    <row r="9246" customFormat="1" ht="12.75"/>
    <row r="9247" customFormat="1" ht="12.75"/>
    <row r="9248" customFormat="1" ht="12.75"/>
    <row r="9249" customFormat="1" ht="12.75"/>
    <row r="9250" customFormat="1" ht="12.75"/>
    <row r="9251" customFormat="1" ht="12.75"/>
    <row r="9252" customFormat="1" ht="12.75"/>
    <row r="9253" customFormat="1" ht="12.75"/>
    <row r="9254" customFormat="1" ht="12.75"/>
    <row r="9255" customFormat="1" ht="12.75"/>
    <row r="9256" customFormat="1" ht="12.75"/>
    <row r="9257" customFormat="1" ht="12.75"/>
    <row r="9258" customFormat="1" ht="12.75"/>
    <row r="9259" customFormat="1" ht="12.75"/>
    <row r="9260" customFormat="1" ht="12.75"/>
    <row r="9261" customFormat="1" ht="12.75"/>
    <row r="9262" customFormat="1" ht="12.75"/>
    <row r="9263" customFormat="1" ht="12.75"/>
    <row r="9264" customFormat="1" ht="12.75"/>
    <row r="9265" customFormat="1" ht="12.75"/>
    <row r="9266" customFormat="1" ht="12.75"/>
    <row r="9267" customFormat="1" ht="12.75"/>
    <row r="9268" customFormat="1" ht="12.75"/>
    <row r="9269" customFormat="1" ht="12.75"/>
    <row r="9270" customFormat="1" ht="12.75"/>
    <row r="9271" customFormat="1" ht="12.75"/>
    <row r="9272" customFormat="1" ht="12.75"/>
    <row r="9273" customFormat="1" ht="12.75"/>
    <row r="9274" customFormat="1" ht="12.75"/>
    <row r="9275" customFormat="1" ht="12.75"/>
    <row r="9276" customFormat="1" ht="12.75"/>
    <row r="9277" customFormat="1" ht="12.75"/>
    <row r="9278" customFormat="1" ht="12.75"/>
    <row r="9279" customFormat="1" ht="12.75"/>
    <row r="9280" customFormat="1" ht="12.75"/>
    <row r="9281" customFormat="1" ht="12.75"/>
    <row r="9282" customFormat="1" ht="12.75"/>
    <row r="9283" customFormat="1" ht="12.75"/>
    <row r="9284" customFormat="1" ht="12.75"/>
    <row r="9285" customFormat="1" ht="12.75"/>
    <row r="9286" customFormat="1" ht="12.75"/>
    <row r="9287" customFormat="1" ht="12.75"/>
    <row r="9288" customFormat="1" ht="12.75"/>
    <row r="9289" customFormat="1" ht="12.75"/>
    <row r="9290" customFormat="1" ht="12.75"/>
    <row r="9291" customFormat="1" ht="12.75"/>
    <row r="9292" customFormat="1" ht="12.75"/>
    <row r="9293" customFormat="1" ht="12.75"/>
    <row r="9294" customFormat="1" ht="12.75"/>
    <row r="9295" customFormat="1" ht="12.75"/>
    <row r="9296" customFormat="1" ht="12.75"/>
    <row r="9297" customFormat="1" ht="12.75"/>
    <row r="9298" customFormat="1" ht="12.75"/>
    <row r="9299" customFormat="1" ht="12.75"/>
    <row r="9300" customFormat="1" ht="12.75"/>
    <row r="9301" customFormat="1" ht="12.75"/>
    <row r="9302" customFormat="1" ht="12.75"/>
    <row r="9303" customFormat="1" ht="12.75"/>
    <row r="9304" customFormat="1" ht="12.75"/>
    <row r="9305" customFormat="1" ht="12.75"/>
    <row r="9306" customFormat="1" ht="12.75"/>
    <row r="9307" customFormat="1" ht="12.75"/>
    <row r="9308" customFormat="1" ht="12.75"/>
    <row r="9309" customFormat="1" ht="12.75"/>
    <row r="9310" customFormat="1" ht="12.75"/>
    <row r="9311" customFormat="1" ht="12.75"/>
    <row r="9312" customFormat="1" ht="12.75"/>
    <row r="9313" customFormat="1" ht="12.75"/>
    <row r="9314" customFormat="1" ht="12.75"/>
    <row r="9315" customFormat="1" ht="12.75"/>
    <row r="9316" customFormat="1" ht="12.75"/>
    <row r="9317" customFormat="1" ht="12.75"/>
    <row r="9318" customFormat="1" ht="12.75"/>
    <row r="9319" customFormat="1" ht="12.75"/>
    <row r="9320" customFormat="1" ht="12.75"/>
    <row r="9321" customFormat="1" ht="12.75"/>
    <row r="9322" customFormat="1" ht="12.75"/>
    <row r="9323" customFormat="1" ht="12.75"/>
    <row r="9324" customFormat="1" ht="12.75"/>
    <row r="9325" customFormat="1" ht="12.75"/>
    <row r="9326" customFormat="1" ht="12.75"/>
    <row r="9327" customFormat="1" ht="12.75"/>
    <row r="9328" customFormat="1" ht="12.75"/>
    <row r="9329" customFormat="1" ht="12.75"/>
    <row r="9330" customFormat="1" ht="12.75"/>
    <row r="9331" customFormat="1" ht="12.75"/>
    <row r="9332" customFormat="1" ht="12.75"/>
    <row r="9333" customFormat="1" ht="12.75"/>
    <row r="9334" customFormat="1" ht="12.75"/>
    <row r="9335" customFormat="1" ht="12.75"/>
    <row r="9336" customFormat="1" ht="12.75"/>
    <row r="9337" customFormat="1" ht="12.75"/>
    <row r="9338" customFormat="1" ht="12.75"/>
    <row r="9339" customFormat="1" ht="12.75"/>
    <row r="9340" customFormat="1" ht="12.75"/>
    <row r="9341" customFormat="1" ht="12.75"/>
    <row r="9342" customFormat="1" ht="12.75"/>
    <row r="9343" customFormat="1" ht="12.75"/>
    <row r="9344" customFormat="1" ht="12.75"/>
    <row r="9345" customFormat="1" ht="12.75"/>
    <row r="9346" customFormat="1" ht="12.75"/>
    <row r="9347" customFormat="1" ht="12.75"/>
    <row r="9348" customFormat="1" ht="12.75"/>
    <row r="9349" customFormat="1" ht="12.75"/>
    <row r="9350" customFormat="1" ht="12.75"/>
    <row r="9351" customFormat="1" ht="12.75"/>
    <row r="9352" customFormat="1" ht="12.75"/>
    <row r="9353" customFormat="1" ht="12.75"/>
    <row r="9354" customFormat="1" ht="12.75"/>
    <row r="9355" customFormat="1" ht="12.75"/>
    <row r="9356" customFormat="1" ht="12.75"/>
    <row r="9357" customFormat="1" ht="12.75"/>
    <row r="9358" customFormat="1" ht="12.75"/>
    <row r="9359" customFormat="1" ht="12.75"/>
    <row r="9360" customFormat="1" ht="12.75"/>
    <row r="9361" customFormat="1" ht="12.75"/>
    <row r="9362" customFormat="1" ht="12.75"/>
    <row r="9363" customFormat="1" ht="12.75"/>
    <row r="9364" customFormat="1" ht="12.75"/>
    <row r="9365" customFormat="1" ht="12.75"/>
    <row r="9366" customFormat="1" ht="12.75"/>
    <row r="9367" customFormat="1" ht="12.75"/>
    <row r="9368" customFormat="1" ht="12.75"/>
    <row r="9369" customFormat="1" ht="12.75"/>
    <row r="9370" customFormat="1" ht="12.75"/>
    <row r="9371" customFormat="1" ht="12.75"/>
    <row r="9372" customFormat="1" ht="12.75"/>
    <row r="9373" customFormat="1" ht="12.75"/>
    <row r="9374" customFormat="1" ht="12.75"/>
    <row r="9375" customFormat="1" ht="12.75"/>
    <row r="9376" customFormat="1" ht="12.75"/>
    <row r="9377" customFormat="1" ht="12.75"/>
    <row r="9378" customFormat="1" ht="12.75"/>
    <row r="9379" customFormat="1" ht="12.75"/>
    <row r="9380" customFormat="1" ht="12.75"/>
    <row r="9381" customFormat="1" ht="12.75"/>
    <row r="9382" customFormat="1" ht="12.75"/>
    <row r="9383" customFormat="1" ht="12.75"/>
    <row r="9384" customFormat="1" ht="12.75"/>
    <row r="9385" customFormat="1" ht="12.75"/>
    <row r="9386" customFormat="1" ht="12.75"/>
    <row r="9387" customFormat="1" ht="12.75"/>
    <row r="9388" customFormat="1" ht="12.75"/>
    <row r="9389" customFormat="1" ht="12.75"/>
    <row r="9390" customFormat="1" ht="12.75"/>
    <row r="9391" customFormat="1" ht="12.75"/>
    <row r="9392" customFormat="1" ht="12.75"/>
    <row r="9393" customFormat="1" ht="12.75"/>
    <row r="9394" customFormat="1" ht="12.75"/>
    <row r="9395" customFormat="1" ht="12.75"/>
    <row r="9396" customFormat="1" ht="12.75"/>
    <row r="9397" customFormat="1" ht="12.75"/>
    <row r="9398" customFormat="1" ht="12.75"/>
    <row r="9399" customFormat="1" ht="12.75"/>
    <row r="9400" customFormat="1" ht="12.75"/>
    <row r="9401" customFormat="1" ht="12.75"/>
    <row r="9402" customFormat="1" ht="12.75"/>
    <row r="9403" customFormat="1" ht="12.75"/>
    <row r="9404" customFormat="1" ht="12.75"/>
    <row r="9405" customFormat="1" ht="12.75"/>
    <row r="9406" customFormat="1" ht="12.75"/>
    <row r="9407" customFormat="1" ht="12.75"/>
    <row r="9408" customFormat="1" ht="12.75"/>
    <row r="9409" customFormat="1" ht="12.75"/>
    <row r="9410" customFormat="1" ht="12.75"/>
    <row r="9411" customFormat="1" ht="12.75"/>
    <row r="9412" customFormat="1" ht="12.75"/>
    <row r="9413" customFormat="1" ht="12.75"/>
    <row r="9414" customFormat="1" ht="12.75"/>
    <row r="9415" customFormat="1" ht="12.75"/>
    <row r="9416" customFormat="1" ht="12.75"/>
    <row r="9417" customFormat="1" ht="12.75"/>
    <row r="9418" customFormat="1" ht="12.75"/>
    <row r="9419" customFormat="1" ht="12.75"/>
    <row r="9420" customFormat="1" ht="12.75"/>
    <row r="9421" customFormat="1" ht="12.75"/>
    <row r="9422" customFormat="1" ht="12.75"/>
    <row r="9423" customFormat="1" ht="12.75"/>
    <row r="9424" customFormat="1" ht="12.75"/>
    <row r="9425" customFormat="1" ht="12.75"/>
    <row r="9426" customFormat="1" ht="12.75"/>
    <row r="9427" customFormat="1" ht="12.75"/>
    <row r="9428" customFormat="1" ht="12.75"/>
    <row r="9429" customFormat="1" ht="12.75"/>
    <row r="9430" customFormat="1" ht="12.75"/>
    <row r="9431" customFormat="1" ht="12.75"/>
    <row r="9432" customFormat="1" ht="12.75"/>
    <row r="9433" customFormat="1" ht="12.75"/>
    <row r="9434" customFormat="1" ht="12.75"/>
    <row r="9435" customFormat="1" ht="12.75"/>
    <row r="9436" customFormat="1" ht="12.75"/>
    <row r="9437" customFormat="1" ht="12.75"/>
    <row r="9438" customFormat="1" ht="12.75"/>
    <row r="9439" customFormat="1" ht="12.75"/>
    <row r="9440" customFormat="1" ht="12.75"/>
    <row r="9441" customFormat="1" ht="12.75"/>
    <row r="9442" customFormat="1" ht="12.75"/>
    <row r="9443" customFormat="1" ht="12.75"/>
    <row r="9444" customFormat="1" ht="12.75"/>
    <row r="9445" customFormat="1" ht="12.75"/>
    <row r="9446" customFormat="1" ht="12.75"/>
    <row r="9447" customFormat="1" ht="12.75"/>
    <row r="9448" customFormat="1" ht="12.75"/>
    <row r="9449" customFormat="1" ht="12.75"/>
    <row r="9450" customFormat="1" ht="12.75"/>
    <row r="9451" customFormat="1" ht="12.75"/>
    <row r="9452" customFormat="1" ht="12.75"/>
    <row r="9453" customFormat="1" ht="12.75"/>
    <row r="9454" customFormat="1" ht="12.75"/>
    <row r="9455" customFormat="1" ht="12.75"/>
    <row r="9456" customFormat="1" ht="12.75"/>
    <row r="9457" customFormat="1" ht="12.75"/>
    <row r="9458" customFormat="1" ht="12.75"/>
    <row r="9459" customFormat="1" ht="12.75"/>
    <row r="9460" customFormat="1" ht="12.75"/>
    <row r="9461" customFormat="1" ht="12.75"/>
    <row r="9462" customFormat="1" ht="12.75"/>
    <row r="9463" customFormat="1" ht="12.75"/>
    <row r="9464" customFormat="1" ht="12.75"/>
    <row r="9465" customFormat="1" ht="12.75"/>
    <row r="9466" customFormat="1" ht="12.75"/>
    <row r="9467" customFormat="1" ht="12.75"/>
    <row r="9468" customFormat="1" ht="12.75"/>
    <row r="9469" customFormat="1" ht="12.75"/>
    <row r="9470" customFormat="1" ht="12.75"/>
    <row r="9471" customFormat="1" ht="12.75"/>
    <row r="9472" customFormat="1" ht="12.75"/>
    <row r="9473" customFormat="1" ht="12.75"/>
    <row r="9474" customFormat="1" ht="12.75"/>
    <row r="9475" customFormat="1" ht="12.75"/>
    <row r="9476" customFormat="1" ht="12.75"/>
    <row r="9477" customFormat="1" ht="12.75"/>
    <row r="9478" customFormat="1" ht="12.75"/>
    <row r="9479" customFormat="1" ht="12.75"/>
    <row r="9480" customFormat="1" ht="12.75"/>
    <row r="9481" customFormat="1" ht="12.75"/>
    <row r="9482" customFormat="1" ht="12.75"/>
    <row r="9483" customFormat="1" ht="12.75"/>
    <row r="9484" customFormat="1" ht="12.75"/>
    <row r="9485" customFormat="1" ht="12.75"/>
    <row r="9486" customFormat="1" ht="12.75"/>
    <row r="9487" customFormat="1" ht="12.75"/>
    <row r="9488" customFormat="1" ht="12.75"/>
    <row r="9489" customFormat="1" ht="12.75"/>
    <row r="9490" customFormat="1" ht="12.75"/>
    <row r="9491" customFormat="1" ht="12.75"/>
    <row r="9492" customFormat="1" ht="12.75"/>
    <row r="9493" customFormat="1" ht="12.75"/>
    <row r="9494" customFormat="1" ht="12.75"/>
    <row r="9495" customFormat="1" ht="12.75"/>
    <row r="9496" customFormat="1" ht="12.75"/>
    <row r="9497" customFormat="1" ht="12.75"/>
    <row r="9498" customFormat="1" ht="12.75"/>
    <row r="9499" customFormat="1" ht="12.75"/>
    <row r="9500" customFormat="1" ht="12.75"/>
    <row r="9501" customFormat="1" ht="12.75"/>
    <row r="9502" customFormat="1" ht="12.75"/>
    <row r="9503" customFormat="1" ht="12.75"/>
    <row r="9504" customFormat="1" ht="12.75"/>
    <row r="9505" customFormat="1" ht="12.75"/>
    <row r="9506" customFormat="1" ht="12.75"/>
    <row r="9507" customFormat="1" ht="12.75"/>
    <row r="9508" customFormat="1" ht="12.75"/>
    <row r="9509" customFormat="1" ht="12.75"/>
    <row r="9510" customFormat="1" ht="12.75"/>
    <row r="9511" customFormat="1" ht="12.75"/>
    <row r="9512" customFormat="1" ht="12.75"/>
    <row r="9513" customFormat="1" ht="12.75"/>
    <row r="9514" customFormat="1" ht="12.75"/>
    <row r="9515" customFormat="1" ht="12.75"/>
    <row r="9516" customFormat="1" ht="12.75"/>
    <row r="9517" customFormat="1" ht="12.75"/>
    <row r="9518" customFormat="1" ht="12.75"/>
    <row r="9519" customFormat="1" ht="12.75"/>
    <row r="9520" customFormat="1" ht="12.75"/>
    <row r="9521" customFormat="1" ht="12.75"/>
    <row r="9522" customFormat="1" ht="12.75"/>
    <row r="9523" customFormat="1" ht="12.75"/>
    <row r="9524" customFormat="1" ht="12.75"/>
    <row r="9525" customFormat="1" ht="12.75"/>
    <row r="9526" customFormat="1" ht="12.75"/>
    <row r="9527" customFormat="1" ht="12.75"/>
    <row r="9528" customFormat="1" ht="12.75"/>
    <row r="9529" customFormat="1" ht="12.75"/>
    <row r="9530" customFormat="1" ht="12.75"/>
    <row r="9531" customFormat="1" ht="12.75"/>
    <row r="9532" customFormat="1" ht="12.75"/>
    <row r="9533" customFormat="1" ht="12.75"/>
    <row r="9534" customFormat="1" ht="12.75"/>
    <row r="9535" customFormat="1" ht="12.75"/>
    <row r="9536" customFormat="1" ht="12.75"/>
    <row r="9537" customFormat="1" ht="12.75"/>
    <row r="9538" customFormat="1" ht="12.75"/>
    <row r="9539" customFormat="1" ht="12.75"/>
    <row r="9540" customFormat="1" ht="12.75"/>
    <row r="9541" customFormat="1" ht="12.75"/>
    <row r="9542" customFormat="1" ht="12.75"/>
    <row r="9543" customFormat="1" ht="12.75"/>
    <row r="9544" customFormat="1" ht="12.75"/>
    <row r="9545" customFormat="1" ht="12.75"/>
    <row r="9546" customFormat="1" ht="12.75"/>
    <row r="9547" customFormat="1" ht="12.75"/>
    <row r="9548" customFormat="1" ht="12.75"/>
    <row r="9549" customFormat="1" ht="12.75"/>
    <row r="9550" customFormat="1" ht="12.75"/>
    <row r="9551" customFormat="1" ht="12.75"/>
    <row r="9552" customFormat="1" ht="12.75"/>
    <row r="9553" customFormat="1" ht="12.75"/>
    <row r="9554" customFormat="1" ht="12.75"/>
    <row r="9555" customFormat="1" ht="12.75"/>
    <row r="9556" customFormat="1" ht="12.75"/>
    <row r="9557" customFormat="1" ht="12.75"/>
    <row r="9558" customFormat="1" ht="12.75"/>
    <row r="9559" customFormat="1" ht="12.75"/>
    <row r="9560" customFormat="1" ht="12.75"/>
    <row r="9561" customFormat="1" ht="12.75"/>
    <row r="9562" customFormat="1" ht="12.75"/>
    <row r="9563" customFormat="1" ht="12.75"/>
    <row r="9564" customFormat="1" ht="12.75"/>
    <row r="9565" customFormat="1" ht="12.75"/>
    <row r="9566" customFormat="1" ht="12.75"/>
    <row r="9567" customFormat="1" ht="12.75"/>
    <row r="9568" customFormat="1" ht="12.75"/>
    <row r="9569" customFormat="1" ht="12.75"/>
    <row r="9570" customFormat="1" ht="12.75"/>
    <row r="9571" customFormat="1" ht="12.75"/>
    <row r="9572" customFormat="1" ht="12.75"/>
    <row r="9573" customFormat="1" ht="12.75"/>
    <row r="9574" customFormat="1" ht="12.75"/>
    <row r="9575" customFormat="1" ht="12.75"/>
    <row r="9576" customFormat="1" ht="12.75"/>
    <row r="9577" customFormat="1" ht="12.75"/>
    <row r="9578" customFormat="1" ht="12.75"/>
    <row r="9579" customFormat="1" ht="12.75"/>
    <row r="9580" customFormat="1" ht="12.75"/>
    <row r="9581" customFormat="1" ht="12.75"/>
    <row r="9582" customFormat="1" ht="12.75"/>
    <row r="9583" customFormat="1" ht="12.75"/>
    <row r="9584" customFormat="1" ht="12.75"/>
    <row r="9585" customFormat="1" ht="12.75"/>
    <row r="9586" customFormat="1" ht="12.75"/>
    <row r="9587" customFormat="1" ht="12.75"/>
    <row r="9588" customFormat="1" ht="12.75"/>
    <row r="9589" customFormat="1" ht="12.75"/>
    <row r="9590" customFormat="1" ht="12.75"/>
    <row r="9591" customFormat="1" ht="12.75"/>
    <row r="9592" customFormat="1" ht="12.75"/>
    <row r="9593" customFormat="1" ht="12.75"/>
    <row r="9594" customFormat="1" ht="12.75"/>
    <row r="9595" customFormat="1" ht="12.75"/>
    <row r="9596" customFormat="1" ht="12.75"/>
    <row r="9597" customFormat="1" ht="12.75"/>
    <row r="9598" customFormat="1" ht="12.75"/>
    <row r="9599" customFormat="1" ht="12.75"/>
    <row r="9600" customFormat="1" ht="12.75"/>
    <row r="9601" customFormat="1" ht="12.75"/>
    <row r="9602" customFormat="1" ht="12.75"/>
    <row r="9603" customFormat="1" ht="12.75"/>
    <row r="9604" customFormat="1" ht="12.75"/>
    <row r="9605" customFormat="1" ht="12.75"/>
    <row r="9606" customFormat="1" ht="12.75"/>
    <row r="9607" customFormat="1" ht="12.75"/>
    <row r="9608" customFormat="1" ht="12.75"/>
    <row r="9609" customFormat="1" ht="12.75"/>
    <row r="9610" customFormat="1" ht="12.75"/>
    <row r="9611" customFormat="1" ht="12.75"/>
    <row r="9612" customFormat="1" ht="12.75"/>
    <row r="9613" customFormat="1" ht="12.75"/>
    <row r="9614" customFormat="1" ht="12.75"/>
    <row r="9615" customFormat="1" ht="12.75"/>
    <row r="9616" customFormat="1" ht="12.75"/>
    <row r="9617" customFormat="1" ht="12.75"/>
    <row r="9618" customFormat="1" ht="12.75"/>
    <row r="9619" customFormat="1" ht="12.75"/>
    <row r="9620" customFormat="1" ht="12.75"/>
    <row r="9621" customFormat="1" ht="12.75"/>
    <row r="9622" customFormat="1" ht="12.75"/>
    <row r="9623" customFormat="1" ht="12.75"/>
    <row r="9624" customFormat="1" ht="12.75"/>
    <row r="9625" customFormat="1" ht="12.75"/>
    <row r="9626" customFormat="1" ht="12.75"/>
    <row r="9627" customFormat="1" ht="12.75"/>
    <row r="9628" customFormat="1" ht="12.75"/>
    <row r="9629" customFormat="1" ht="12.75"/>
    <row r="9630" customFormat="1" ht="12.75"/>
    <row r="9631" customFormat="1" ht="12.75"/>
    <row r="9632" customFormat="1" ht="12.75"/>
    <row r="9633" customFormat="1" ht="12.75"/>
    <row r="9634" customFormat="1" ht="12.75"/>
    <row r="9635" customFormat="1" ht="12.75"/>
    <row r="9636" customFormat="1" ht="12.75"/>
    <row r="9637" customFormat="1" ht="12.75"/>
    <row r="9638" customFormat="1" ht="12.75"/>
    <row r="9639" customFormat="1" ht="12.75"/>
    <row r="9640" customFormat="1" ht="12.75"/>
    <row r="9641" customFormat="1" ht="12.75"/>
    <row r="9642" customFormat="1" ht="12.75"/>
    <row r="9643" customFormat="1" ht="12.75"/>
    <row r="9644" customFormat="1" ht="12.75"/>
    <row r="9645" customFormat="1" ht="12.75"/>
    <row r="9646" customFormat="1" ht="12.75"/>
    <row r="9647" customFormat="1" ht="12.75"/>
    <row r="9648" customFormat="1" ht="12.75"/>
    <row r="9649" customFormat="1" ht="12.75"/>
    <row r="9650" customFormat="1" ht="12.75"/>
    <row r="9651" customFormat="1" ht="12.75"/>
    <row r="9652" customFormat="1" ht="12.75"/>
    <row r="9653" customFormat="1" ht="12.75"/>
    <row r="9654" customFormat="1" ht="12.75"/>
    <row r="9655" customFormat="1" ht="12.75"/>
    <row r="9656" customFormat="1" ht="12.75"/>
    <row r="9657" customFormat="1" ht="12.75"/>
    <row r="9658" customFormat="1" ht="12.75"/>
    <row r="9659" customFormat="1" ht="12.75"/>
    <row r="9660" customFormat="1" ht="12.75"/>
    <row r="9661" customFormat="1" ht="12.75"/>
    <row r="9662" customFormat="1" ht="12.75"/>
    <row r="9663" customFormat="1" ht="12.75"/>
    <row r="9664" customFormat="1" ht="12.75"/>
    <row r="9665" customFormat="1" ht="12.75"/>
    <row r="9666" customFormat="1" ht="12.75"/>
    <row r="9667" customFormat="1" ht="12.75"/>
    <row r="9668" customFormat="1" ht="12.75"/>
    <row r="9669" customFormat="1" ht="12.75"/>
    <row r="9670" customFormat="1" ht="12.75"/>
    <row r="9671" customFormat="1" ht="12.75"/>
    <row r="9672" customFormat="1" ht="12.75"/>
    <row r="9673" customFormat="1" ht="12.75"/>
    <row r="9674" customFormat="1" ht="12.75"/>
    <row r="9675" customFormat="1" ht="12.75"/>
    <row r="9676" customFormat="1" ht="12.75"/>
    <row r="9677" customFormat="1" ht="12.75"/>
    <row r="9678" customFormat="1" ht="12.75"/>
    <row r="9679" customFormat="1" ht="12.75"/>
    <row r="9680" customFormat="1" ht="12.75"/>
    <row r="9681" customFormat="1" ht="12.75"/>
    <row r="9682" customFormat="1" ht="12.75"/>
    <row r="9683" customFormat="1" ht="12.75"/>
    <row r="9684" customFormat="1" ht="12.75"/>
    <row r="9685" customFormat="1" ht="12.75"/>
    <row r="9686" customFormat="1" ht="12.75"/>
    <row r="9687" customFormat="1" ht="12.75"/>
    <row r="9688" customFormat="1" ht="12.75"/>
    <row r="9689" customFormat="1" ht="12.75"/>
    <row r="9690" customFormat="1" ht="12.75"/>
    <row r="9691" customFormat="1" ht="12.75"/>
    <row r="9692" customFormat="1" ht="12.75"/>
    <row r="9693" customFormat="1" ht="12.75"/>
    <row r="9694" customFormat="1" ht="12.75"/>
    <row r="9695" customFormat="1" ht="12.75"/>
    <row r="9696" customFormat="1" ht="12.75"/>
    <row r="9697" customFormat="1" ht="12.75"/>
    <row r="9698" customFormat="1" ht="12.75"/>
    <row r="9699" customFormat="1" ht="12.75"/>
    <row r="9700" customFormat="1" ht="12.75"/>
    <row r="9701" customFormat="1" ht="12.75"/>
    <row r="9702" customFormat="1" ht="12.75"/>
    <row r="9703" customFormat="1" ht="12.75"/>
    <row r="9704" customFormat="1" ht="12.75"/>
    <row r="9705" customFormat="1" ht="12.75"/>
    <row r="9706" customFormat="1" ht="12.75"/>
    <row r="9707" customFormat="1" ht="12.75"/>
    <row r="9708" customFormat="1" ht="12.75"/>
    <row r="9709" customFormat="1" ht="12.75"/>
    <row r="9710" customFormat="1" ht="12.75"/>
    <row r="9711" customFormat="1" ht="12.75"/>
    <row r="9712" customFormat="1" ht="12.75"/>
    <row r="9713" customFormat="1" ht="12.75"/>
    <row r="9714" customFormat="1" ht="12.75"/>
    <row r="9715" customFormat="1" ht="12.75"/>
    <row r="9716" customFormat="1" ht="12.75"/>
    <row r="9717" customFormat="1" ht="12.75"/>
    <row r="9718" customFormat="1" ht="12.75"/>
    <row r="9719" customFormat="1" ht="12.75"/>
    <row r="9720" customFormat="1" ht="12.75"/>
    <row r="9721" customFormat="1" ht="12.75"/>
    <row r="9722" customFormat="1" ht="12.75"/>
    <row r="9723" customFormat="1" ht="12.75"/>
    <row r="9724" customFormat="1" ht="12.75"/>
    <row r="9725" customFormat="1" ht="12.75"/>
    <row r="9726" customFormat="1" ht="12.75"/>
    <row r="9727" customFormat="1" ht="12.75"/>
    <row r="9728" customFormat="1" ht="12.75"/>
    <row r="9729" customFormat="1" ht="12.75"/>
    <row r="9730" customFormat="1" ht="12.75"/>
    <row r="9731" customFormat="1" ht="12.75"/>
    <row r="9732" customFormat="1" ht="12.75"/>
    <row r="9733" customFormat="1" ht="12.75"/>
    <row r="9734" customFormat="1" ht="12.75"/>
    <row r="9735" customFormat="1" ht="12.75"/>
    <row r="9736" customFormat="1" ht="12.75"/>
    <row r="9737" customFormat="1" ht="12.75"/>
    <row r="9738" customFormat="1" ht="12.75"/>
    <row r="9739" customFormat="1" ht="12.75"/>
    <row r="9740" customFormat="1" ht="12.75"/>
    <row r="9741" customFormat="1" ht="12.75"/>
    <row r="9742" customFormat="1" ht="12.75"/>
    <row r="9743" customFormat="1" ht="12.75"/>
    <row r="9744" customFormat="1" ht="12.75"/>
    <row r="9745" customFormat="1" ht="12.75"/>
    <row r="9746" customFormat="1" ht="12.75"/>
    <row r="9747" customFormat="1" ht="12.75"/>
    <row r="9748" customFormat="1" ht="12.75"/>
    <row r="9749" customFormat="1" ht="12.75"/>
    <row r="9750" customFormat="1" ht="12.75"/>
    <row r="9751" customFormat="1" ht="12.75"/>
    <row r="9752" customFormat="1" ht="12.75"/>
    <row r="9753" customFormat="1" ht="12.75"/>
    <row r="9754" customFormat="1" ht="12.75"/>
    <row r="9755" customFormat="1" ht="12.75"/>
    <row r="9756" customFormat="1" ht="12.75"/>
    <row r="9757" customFormat="1" ht="12.75"/>
    <row r="9758" customFormat="1" ht="12.75"/>
    <row r="9759" customFormat="1" ht="12.75"/>
    <row r="9760" customFormat="1" ht="12.75"/>
    <row r="9761" customFormat="1" ht="12.75"/>
    <row r="9762" customFormat="1" ht="12.75"/>
    <row r="9763" customFormat="1" ht="12.75"/>
    <row r="9764" customFormat="1" ht="12.75"/>
    <row r="9765" customFormat="1" ht="12.75"/>
    <row r="9766" customFormat="1" ht="12.75"/>
    <row r="9767" customFormat="1" ht="12.75"/>
    <row r="9768" customFormat="1" ht="12.75"/>
    <row r="9769" customFormat="1" ht="12.75"/>
    <row r="9770" customFormat="1" ht="12.75"/>
    <row r="9771" customFormat="1" ht="12.75"/>
    <row r="9772" customFormat="1" ht="12.75"/>
    <row r="9773" customFormat="1" ht="12.75"/>
    <row r="9774" customFormat="1" ht="12.75"/>
    <row r="9775" customFormat="1" ht="12.75"/>
    <row r="9776" customFormat="1" ht="12.75"/>
    <row r="9777" customFormat="1" ht="12.75"/>
    <row r="9778" customFormat="1" ht="12.75"/>
    <row r="9779" customFormat="1" ht="12.75"/>
    <row r="9780" customFormat="1" ht="12.75"/>
    <row r="9781" customFormat="1" ht="12.75"/>
    <row r="9782" customFormat="1" ht="12.75"/>
    <row r="9783" customFormat="1" ht="12.75"/>
    <row r="9784" customFormat="1" ht="12.75"/>
    <row r="9785" customFormat="1" ht="12.75"/>
    <row r="9786" customFormat="1" ht="12.75"/>
    <row r="9787" customFormat="1" ht="12.75"/>
    <row r="9788" customFormat="1" ht="12.75"/>
    <row r="9789" customFormat="1" ht="12.75"/>
    <row r="9790" customFormat="1" ht="12.75"/>
    <row r="9791" customFormat="1" ht="12.75"/>
    <row r="9792" customFormat="1" ht="12.75"/>
    <row r="9793" customFormat="1" ht="12.75"/>
    <row r="9794" customFormat="1" ht="12.75"/>
    <row r="9795" customFormat="1" ht="12.75"/>
    <row r="9796" customFormat="1" ht="12.75"/>
    <row r="9797" customFormat="1" ht="12.75"/>
    <row r="9798" customFormat="1" ht="12.75"/>
    <row r="9799" customFormat="1" ht="12.75"/>
    <row r="9800" customFormat="1" ht="12.75"/>
    <row r="9801" customFormat="1" ht="12.75"/>
    <row r="9802" customFormat="1" ht="12.75"/>
    <row r="9803" customFormat="1" ht="12.75"/>
    <row r="9804" customFormat="1" ht="12.75"/>
    <row r="9805" customFormat="1" ht="12.75"/>
    <row r="9806" customFormat="1" ht="12.75"/>
    <row r="9807" customFormat="1" ht="12.75"/>
    <row r="9808" customFormat="1" ht="12.75"/>
    <row r="9809" customFormat="1" ht="12.75"/>
    <row r="9810" customFormat="1" ht="12.75"/>
    <row r="9811" customFormat="1" ht="12.75"/>
    <row r="9812" customFormat="1" ht="12.75"/>
    <row r="9813" customFormat="1" ht="12.75"/>
    <row r="9814" customFormat="1" ht="12.75"/>
    <row r="9815" customFormat="1" ht="12.75"/>
    <row r="9816" customFormat="1" ht="12.75"/>
    <row r="9817" customFormat="1" ht="12.75"/>
    <row r="9818" customFormat="1" ht="12.75"/>
    <row r="9819" customFormat="1" ht="12.75"/>
    <row r="9820" customFormat="1" ht="12.75"/>
    <row r="9821" customFormat="1" ht="12.75"/>
    <row r="9822" customFormat="1" ht="12.75"/>
    <row r="9823" customFormat="1" ht="12.75"/>
    <row r="9824" customFormat="1" ht="12.75"/>
    <row r="9825" customFormat="1" ht="12.75"/>
    <row r="9826" customFormat="1" ht="12.75"/>
    <row r="9827" customFormat="1" ht="12.75"/>
    <row r="9828" customFormat="1" ht="12.75"/>
    <row r="9829" customFormat="1" ht="12.75"/>
    <row r="9830" customFormat="1" ht="12.75"/>
    <row r="9831" customFormat="1" ht="12.75"/>
    <row r="9832" customFormat="1" ht="12.75"/>
    <row r="9833" customFormat="1" ht="12.75"/>
    <row r="9834" customFormat="1" ht="12.75"/>
    <row r="9835" customFormat="1" ht="12.75"/>
    <row r="9836" customFormat="1" ht="12.75"/>
    <row r="9837" customFormat="1" ht="12.75"/>
    <row r="9838" customFormat="1" ht="12.75"/>
    <row r="9839" customFormat="1" ht="12.75"/>
    <row r="9840" customFormat="1" ht="12.75"/>
    <row r="9841" customFormat="1" ht="12.75"/>
    <row r="9842" customFormat="1" ht="12.75"/>
    <row r="9843" customFormat="1" ht="12.75"/>
    <row r="9844" customFormat="1" ht="12.75"/>
    <row r="9845" customFormat="1" ht="12.75"/>
    <row r="9846" customFormat="1" ht="12.75"/>
    <row r="9847" customFormat="1" ht="12.75"/>
    <row r="9848" customFormat="1" ht="12.75"/>
    <row r="9849" customFormat="1" ht="12.75"/>
    <row r="9850" customFormat="1" ht="12.75"/>
    <row r="9851" customFormat="1" ht="12.75"/>
    <row r="9852" customFormat="1" ht="12.75"/>
    <row r="9853" customFormat="1" ht="12.75"/>
    <row r="9854" customFormat="1" ht="12.75"/>
    <row r="9855" customFormat="1" ht="12.75"/>
    <row r="9856" customFormat="1" ht="12.75"/>
    <row r="9857" customFormat="1" ht="12.75"/>
    <row r="9858" customFormat="1" ht="12.75"/>
    <row r="9859" customFormat="1" ht="12.75"/>
    <row r="9860" customFormat="1" ht="12.75"/>
    <row r="9861" customFormat="1" ht="12.75"/>
    <row r="9862" customFormat="1" ht="12.75"/>
    <row r="9863" customFormat="1" ht="12.75"/>
    <row r="9864" customFormat="1" ht="12.75"/>
    <row r="9865" customFormat="1" ht="12.75"/>
    <row r="9866" customFormat="1" ht="12.75"/>
    <row r="9867" customFormat="1" ht="12.75"/>
    <row r="9868" customFormat="1" ht="12.75"/>
    <row r="9869" customFormat="1" ht="12.75"/>
    <row r="9870" customFormat="1" ht="12.75"/>
    <row r="9871" customFormat="1" ht="12.75"/>
    <row r="9872" customFormat="1" ht="12.75"/>
    <row r="9873" customFormat="1" ht="12.75"/>
    <row r="9874" customFormat="1" ht="12.75"/>
    <row r="9875" customFormat="1" ht="12.75"/>
    <row r="9876" customFormat="1" ht="12.75"/>
    <row r="9877" customFormat="1" ht="12.75"/>
    <row r="9878" customFormat="1" ht="12.75"/>
    <row r="9879" customFormat="1" ht="12.75"/>
    <row r="9880" customFormat="1" ht="12.75"/>
    <row r="9881" customFormat="1" ht="12.75"/>
    <row r="9882" customFormat="1" ht="12.75"/>
    <row r="9883" customFormat="1" ht="12.75"/>
    <row r="9884" customFormat="1" ht="12.75"/>
    <row r="9885" customFormat="1" ht="12.75"/>
    <row r="9886" customFormat="1" ht="12.75"/>
    <row r="9887" customFormat="1" ht="12.75"/>
    <row r="9888" customFormat="1" ht="12.75"/>
    <row r="9889" customFormat="1" ht="12.75"/>
    <row r="9890" customFormat="1" ht="12.75"/>
    <row r="9891" customFormat="1" ht="12.75"/>
    <row r="9892" customFormat="1" ht="12.75"/>
    <row r="9893" customFormat="1" ht="12.75"/>
    <row r="9894" customFormat="1" ht="12.75"/>
    <row r="9895" customFormat="1" ht="12.75"/>
    <row r="9896" customFormat="1" ht="12.75"/>
    <row r="9897" customFormat="1" ht="12.75"/>
    <row r="9898" customFormat="1" ht="12.75"/>
    <row r="9899" customFormat="1" ht="12.75"/>
    <row r="9900" customFormat="1" ht="12.75"/>
    <row r="9901" customFormat="1" ht="12.75"/>
    <row r="9902" customFormat="1" ht="12.75"/>
    <row r="9903" customFormat="1" ht="12.75"/>
    <row r="9904" customFormat="1" ht="12.75"/>
    <row r="9905" customFormat="1" ht="12.75"/>
    <row r="9906" customFormat="1" ht="12.75"/>
    <row r="9907" customFormat="1" ht="12.75"/>
    <row r="9908" customFormat="1" ht="12.75"/>
    <row r="9909" customFormat="1" ht="12.75"/>
    <row r="9910" customFormat="1" ht="12.75"/>
    <row r="9911" customFormat="1" ht="12.75"/>
    <row r="9912" customFormat="1" ht="12.75"/>
    <row r="9913" customFormat="1" ht="12.75"/>
    <row r="9914" customFormat="1" ht="12.75"/>
    <row r="9915" customFormat="1" ht="12.75"/>
    <row r="9916" customFormat="1" ht="12.75"/>
    <row r="9917" customFormat="1" ht="12.75"/>
    <row r="9918" customFormat="1" ht="12.75"/>
    <row r="9919" customFormat="1" ht="12.75"/>
    <row r="9920" customFormat="1" ht="12.75"/>
    <row r="9921" customFormat="1" ht="12.75"/>
    <row r="9922" customFormat="1" ht="12.75"/>
    <row r="9923" customFormat="1" ht="12.75"/>
    <row r="9924" customFormat="1" ht="12.75"/>
    <row r="9925" customFormat="1" ht="12.75"/>
    <row r="9926" customFormat="1" ht="12.75"/>
    <row r="9927" customFormat="1" ht="12.75"/>
    <row r="9928" customFormat="1" ht="12.75"/>
    <row r="9929" customFormat="1" ht="12.75"/>
    <row r="9930" customFormat="1" ht="12.75"/>
    <row r="9931" customFormat="1" ht="12.75"/>
    <row r="9932" customFormat="1" ht="12.75"/>
    <row r="9933" customFormat="1" ht="12.75"/>
    <row r="9934" customFormat="1" ht="12.75"/>
    <row r="9935" customFormat="1" ht="12.75"/>
    <row r="9936" customFormat="1" ht="12.75"/>
    <row r="9937" customFormat="1" ht="12.75"/>
    <row r="9938" customFormat="1" ht="12.75"/>
    <row r="9939" customFormat="1" ht="12.75"/>
    <row r="9940" customFormat="1" ht="12.75"/>
    <row r="9941" customFormat="1" ht="12.75"/>
    <row r="9942" customFormat="1" ht="12.75"/>
    <row r="9943" customFormat="1" ht="12.75"/>
    <row r="9944" customFormat="1" ht="12.75"/>
    <row r="9945" customFormat="1" ht="12.75"/>
    <row r="9946" customFormat="1" ht="12.75"/>
    <row r="9947" customFormat="1" ht="12.75"/>
    <row r="9948" customFormat="1" ht="12.75"/>
    <row r="9949" customFormat="1" ht="12.75"/>
    <row r="9950" customFormat="1" ht="12.75"/>
    <row r="9951" customFormat="1" ht="12.75"/>
    <row r="9952" customFormat="1" ht="12.75"/>
    <row r="9953" customFormat="1" ht="12.75"/>
    <row r="9954" customFormat="1" ht="12.75"/>
    <row r="9955" customFormat="1" ht="12.75"/>
    <row r="9956" customFormat="1" ht="12.75"/>
    <row r="9957" customFormat="1" ht="12.75"/>
    <row r="9958" customFormat="1" ht="12.75"/>
    <row r="9959" customFormat="1" ht="12.75"/>
    <row r="9960" customFormat="1" ht="12.75"/>
    <row r="9961" customFormat="1" ht="12.75"/>
    <row r="9962" customFormat="1" ht="12.75"/>
    <row r="9963" customFormat="1" ht="12.75"/>
    <row r="9964" customFormat="1" ht="12.75"/>
    <row r="9965" customFormat="1" ht="12.75"/>
    <row r="9966" customFormat="1" ht="12.75"/>
    <row r="9967" customFormat="1" ht="12.75"/>
    <row r="9968" customFormat="1" ht="12.75"/>
    <row r="9969" customFormat="1" ht="12.75"/>
    <row r="9970" customFormat="1" ht="12.75"/>
    <row r="9971" customFormat="1" ht="12.75"/>
    <row r="9972" customFormat="1" ht="12.75"/>
    <row r="9973" customFormat="1" ht="12.75"/>
    <row r="9974" customFormat="1" ht="12.75"/>
    <row r="9975" customFormat="1" ht="12.75"/>
    <row r="9976" customFormat="1" ht="12.75"/>
    <row r="9977" customFormat="1" ht="12.75"/>
    <row r="9978" customFormat="1" ht="12.75"/>
    <row r="9979" customFormat="1" ht="12.75"/>
    <row r="9980" customFormat="1" ht="12.75"/>
    <row r="9981" customFormat="1" ht="12.75"/>
    <row r="9982" customFormat="1" ht="12.75"/>
    <row r="9983" customFormat="1" ht="12.75"/>
    <row r="9984" customFormat="1" ht="12.75"/>
    <row r="9985" customFormat="1" ht="12.75"/>
    <row r="9986" customFormat="1" ht="12.75"/>
    <row r="9987" customFormat="1" ht="12.75"/>
    <row r="9988" customFormat="1" ht="12.75"/>
    <row r="9989" customFormat="1" ht="12.75"/>
    <row r="9990" customFormat="1" ht="12.75"/>
    <row r="9991" customFormat="1" ht="12.75"/>
    <row r="9992" customFormat="1" ht="12.75"/>
    <row r="9993" customFormat="1" ht="12.75"/>
    <row r="9994" customFormat="1" ht="12.75"/>
    <row r="9995" customFormat="1" ht="12.75"/>
    <row r="9996" customFormat="1" ht="12.75"/>
    <row r="9997" customFormat="1" ht="12.75"/>
    <row r="9998" customFormat="1" ht="12.75"/>
    <row r="9999" customFormat="1" ht="12.75"/>
    <row r="10000" customFormat="1" ht="12.75"/>
    <row r="10001" customFormat="1" ht="12.75"/>
    <row r="10002" customFormat="1" ht="12.75"/>
    <row r="10003" customFormat="1" ht="12.75"/>
    <row r="10004" customFormat="1" ht="12.75"/>
    <row r="10005" customFormat="1" ht="12.75"/>
    <row r="10006" customFormat="1" ht="12.75"/>
    <row r="10007" customFormat="1" ht="12.75"/>
    <row r="10008" customFormat="1" ht="12.75"/>
    <row r="10009" customFormat="1" ht="12.75"/>
    <row r="10010" customFormat="1" ht="12.75"/>
    <row r="10011" customFormat="1" ht="12.75"/>
    <row r="10012" customFormat="1" ht="12.75"/>
    <row r="10013" customFormat="1" ht="12.75"/>
    <row r="10014" customFormat="1" ht="12.75"/>
    <row r="10015" customFormat="1" ht="12.75"/>
    <row r="10016" customFormat="1" ht="12.75"/>
    <row r="10017" customFormat="1" ht="12.75"/>
    <row r="10018" customFormat="1" ht="12.75"/>
    <row r="10019" customFormat="1" ht="12.75"/>
    <row r="10020" customFormat="1" ht="12.75"/>
    <row r="10021" customFormat="1" ht="12.75"/>
    <row r="10022" customFormat="1" ht="12.75"/>
    <row r="10023" customFormat="1" ht="12.75"/>
    <row r="10024" customFormat="1" ht="12.75"/>
    <row r="10025" customFormat="1" ht="12.75"/>
    <row r="10026" customFormat="1" ht="12.75"/>
    <row r="10027" customFormat="1" ht="12.75"/>
    <row r="10028" customFormat="1" ht="12.75"/>
    <row r="10029" customFormat="1" ht="12.75"/>
    <row r="10030" customFormat="1" ht="12.75"/>
    <row r="10031" customFormat="1" ht="12.75"/>
    <row r="10032" customFormat="1" ht="12.75"/>
    <row r="10033" customFormat="1" ht="12.75"/>
    <row r="10034" customFormat="1" ht="12.75"/>
    <row r="10035" customFormat="1" ht="12.75"/>
    <row r="10036" customFormat="1" ht="12.75"/>
    <row r="10037" customFormat="1" ht="12.75"/>
    <row r="10038" customFormat="1" ht="12.75"/>
    <row r="10039" customFormat="1" ht="12.75"/>
    <row r="10040" customFormat="1" ht="12.75"/>
    <row r="10041" customFormat="1" ht="12.75"/>
    <row r="10042" customFormat="1" ht="12.75"/>
    <row r="10043" customFormat="1" ht="12.75"/>
    <row r="10044" customFormat="1" ht="12.75"/>
    <row r="10045" customFormat="1" ht="12.75"/>
    <row r="10046" customFormat="1" ht="12.75"/>
    <row r="10047" customFormat="1" ht="12.75"/>
    <row r="10048" customFormat="1" ht="12.75"/>
    <row r="10049" customFormat="1" ht="12.75"/>
    <row r="10050" customFormat="1" ht="12.75"/>
    <row r="10051" customFormat="1" ht="12.75"/>
    <row r="10052" customFormat="1" ht="12.75"/>
    <row r="10053" customFormat="1" ht="12.75"/>
    <row r="10054" customFormat="1" ht="12.75"/>
    <row r="10055" customFormat="1" ht="12.75"/>
    <row r="10056" customFormat="1" ht="12.75"/>
    <row r="10057" customFormat="1" ht="12.75"/>
    <row r="10058" customFormat="1" ht="12.75"/>
    <row r="10059" customFormat="1" ht="12.75"/>
    <row r="10060" customFormat="1" ht="12.75"/>
    <row r="10061" customFormat="1" ht="12.75"/>
    <row r="10062" customFormat="1" ht="12.75"/>
    <row r="10063" customFormat="1" ht="12.75"/>
    <row r="10064" customFormat="1" ht="12.75"/>
    <row r="10065" customFormat="1" ht="12.75"/>
    <row r="10066" customFormat="1" ht="12.75"/>
    <row r="10067" customFormat="1" ht="12.75"/>
    <row r="10068" customFormat="1" ht="12.75"/>
    <row r="10069" customFormat="1" ht="12.75"/>
    <row r="10070" customFormat="1" ht="12.75"/>
    <row r="10071" customFormat="1" ht="12.75"/>
    <row r="10072" customFormat="1" ht="12.75"/>
    <row r="10073" customFormat="1" ht="12.75"/>
    <row r="10074" customFormat="1" ht="12.75"/>
    <row r="10075" customFormat="1" ht="12.75"/>
    <row r="10076" customFormat="1" ht="12.75"/>
    <row r="10077" customFormat="1" ht="12.75"/>
    <row r="10078" customFormat="1" ht="12.75"/>
    <row r="10079" customFormat="1" ht="12.75"/>
    <row r="10080" customFormat="1" ht="12.75"/>
    <row r="10081" customFormat="1" ht="12.75"/>
    <row r="10082" customFormat="1" ht="12.75"/>
    <row r="10083" customFormat="1" ht="12.75"/>
    <row r="10084" customFormat="1" ht="12.75"/>
    <row r="10085" customFormat="1" ht="12.75"/>
    <row r="10086" customFormat="1" ht="12.75"/>
    <row r="10087" customFormat="1" ht="12.75"/>
    <row r="10088" customFormat="1" ht="12.75"/>
    <row r="10089" customFormat="1" ht="12.75"/>
    <row r="10090" customFormat="1" ht="12.75"/>
    <row r="10091" customFormat="1" ht="12.75"/>
    <row r="10092" customFormat="1" ht="12.75"/>
    <row r="10093" customFormat="1" ht="12.75"/>
    <row r="10094" customFormat="1" ht="12.75"/>
    <row r="10095" customFormat="1" ht="12.75"/>
    <row r="10096" customFormat="1" ht="12.75"/>
    <row r="10097" customFormat="1" ht="12.75"/>
    <row r="10098" customFormat="1" ht="12.75"/>
    <row r="10099" customFormat="1" ht="12.75"/>
    <row r="10100" customFormat="1" ht="12.75"/>
    <row r="10101" customFormat="1" ht="12.75"/>
    <row r="10102" customFormat="1" ht="12.75"/>
    <row r="10103" customFormat="1" ht="12.75"/>
    <row r="10104" customFormat="1" ht="12.75"/>
    <row r="10105" customFormat="1" ht="12.75"/>
    <row r="10106" customFormat="1" ht="12.75"/>
    <row r="10107" customFormat="1" ht="12.75"/>
    <row r="10108" customFormat="1" ht="12.75"/>
    <row r="10109" customFormat="1" ht="12.75"/>
    <row r="10110" customFormat="1" ht="12.75"/>
    <row r="10111" customFormat="1" ht="12.75"/>
    <row r="10112" customFormat="1" ht="12.75"/>
    <row r="10113" customFormat="1" ht="12.75"/>
    <row r="10114" customFormat="1" ht="12.75"/>
    <row r="10115" customFormat="1" ht="12.75"/>
    <row r="10116" customFormat="1" ht="12.75"/>
    <row r="10117" customFormat="1" ht="12.75"/>
    <row r="10118" customFormat="1" ht="12.75"/>
    <row r="10119" customFormat="1" ht="12.75"/>
    <row r="10120" customFormat="1" ht="12.75"/>
    <row r="10121" customFormat="1" ht="12.75"/>
    <row r="10122" customFormat="1" ht="12.75"/>
    <row r="10123" customFormat="1" ht="12.75"/>
    <row r="10124" customFormat="1" ht="12.75"/>
    <row r="10125" customFormat="1" ht="12.75"/>
    <row r="10126" customFormat="1" ht="12.75"/>
    <row r="10127" customFormat="1" ht="12.75"/>
    <row r="10128" customFormat="1" ht="12.75"/>
    <row r="10129" customFormat="1" ht="12.75"/>
    <row r="10130" customFormat="1" ht="12.75"/>
    <row r="10131" customFormat="1" ht="12.75"/>
    <row r="10132" customFormat="1" ht="12.75"/>
    <row r="10133" customFormat="1" ht="12.75"/>
    <row r="10134" customFormat="1" ht="12.75"/>
    <row r="10135" customFormat="1" ht="12.75"/>
    <row r="10136" customFormat="1" ht="12.75"/>
    <row r="10137" customFormat="1" ht="12.75"/>
    <row r="10138" customFormat="1" ht="12.75"/>
    <row r="10139" customFormat="1" ht="12.75"/>
    <row r="10140" customFormat="1" ht="12.75"/>
    <row r="10141" customFormat="1" ht="12.75"/>
    <row r="10142" customFormat="1" ht="12.75"/>
    <row r="10143" customFormat="1" ht="12.75"/>
    <row r="10144" customFormat="1" ht="12.75"/>
    <row r="10145" customFormat="1" ht="12.75"/>
    <row r="10146" customFormat="1" ht="12.75"/>
    <row r="10147" customFormat="1" ht="12.75"/>
    <row r="10148" customFormat="1" ht="12.75"/>
    <row r="10149" customFormat="1" ht="12.75"/>
    <row r="10150" customFormat="1" ht="12.75"/>
    <row r="10151" customFormat="1" ht="12.75"/>
    <row r="10152" customFormat="1" ht="12.75"/>
    <row r="10153" customFormat="1" ht="12.75"/>
    <row r="10154" customFormat="1" ht="12.75"/>
    <row r="10155" customFormat="1" ht="12.75"/>
    <row r="10156" customFormat="1" ht="12.75"/>
    <row r="10157" customFormat="1" ht="12.75"/>
    <row r="10158" customFormat="1" ht="12.75"/>
    <row r="10159" customFormat="1" ht="12.75"/>
    <row r="10160" customFormat="1" ht="12.75"/>
    <row r="10161" customFormat="1" ht="12.75"/>
    <row r="10162" customFormat="1" ht="12.75"/>
    <row r="10163" customFormat="1" ht="12.75"/>
    <row r="10164" customFormat="1" ht="12.75"/>
    <row r="10165" customFormat="1" ht="12.75"/>
    <row r="10166" customFormat="1" ht="12.75"/>
    <row r="10167" customFormat="1" ht="12.75"/>
    <row r="10168" customFormat="1" ht="12.75"/>
    <row r="10169" customFormat="1" ht="12.75"/>
    <row r="10170" customFormat="1" ht="12.75"/>
    <row r="10171" customFormat="1" ht="12.75"/>
    <row r="10172" customFormat="1" ht="12.75"/>
    <row r="10173" customFormat="1" ht="12.75"/>
    <row r="10174" customFormat="1" ht="12.75"/>
    <row r="10175" customFormat="1" ht="12.75"/>
    <row r="10176" customFormat="1" ht="12.75"/>
    <row r="10177" customFormat="1" ht="12.75"/>
    <row r="10178" customFormat="1" ht="12.75"/>
    <row r="10179" customFormat="1" ht="12.75"/>
    <row r="10180" customFormat="1" ht="12.75"/>
    <row r="10181" customFormat="1" ht="12.75"/>
    <row r="10182" customFormat="1" ht="12.75"/>
    <row r="10183" customFormat="1" ht="12.75"/>
    <row r="10184" customFormat="1" ht="12.75"/>
    <row r="10185" customFormat="1" ht="12.75"/>
    <row r="10186" customFormat="1" ht="12.75"/>
    <row r="10187" customFormat="1" ht="12.75"/>
    <row r="10188" customFormat="1" ht="12.75"/>
    <row r="10189" customFormat="1" ht="12.75"/>
    <row r="10190" customFormat="1" ht="12.75"/>
    <row r="10191" customFormat="1" ht="12.75"/>
    <row r="10192" customFormat="1" ht="12.75"/>
    <row r="10193" customFormat="1" ht="12.75"/>
    <row r="10194" customFormat="1" ht="12.75"/>
    <row r="10195" customFormat="1" ht="12.75"/>
    <row r="10196" customFormat="1" ht="12.75"/>
    <row r="10197" customFormat="1" ht="12.75"/>
    <row r="10198" customFormat="1" ht="12.75"/>
    <row r="10199" customFormat="1" ht="12.75"/>
    <row r="10200" customFormat="1" ht="12.75"/>
    <row r="10201" customFormat="1" ht="12.75"/>
    <row r="10202" customFormat="1" ht="12.75"/>
    <row r="10203" customFormat="1" ht="12.75"/>
    <row r="10204" customFormat="1" ht="12.75"/>
    <row r="10205" customFormat="1" ht="12.75"/>
    <row r="10206" customFormat="1" ht="12.75"/>
    <row r="10207" customFormat="1" ht="12.75"/>
    <row r="10208" customFormat="1" ht="12.75"/>
    <row r="10209" customFormat="1" ht="12.75"/>
    <row r="10210" customFormat="1" ht="12.75"/>
    <row r="10211" customFormat="1" ht="12.75"/>
    <row r="10212" customFormat="1" ht="12.75"/>
    <row r="10213" customFormat="1" ht="12.75"/>
    <row r="10214" customFormat="1" ht="12.75"/>
    <row r="10215" customFormat="1" ht="12.75"/>
    <row r="10216" customFormat="1" ht="12.75"/>
    <row r="10217" customFormat="1" ht="12.75"/>
    <row r="10218" customFormat="1" ht="12.75"/>
    <row r="10219" customFormat="1" ht="12.75"/>
    <row r="10220" customFormat="1" ht="12.75"/>
    <row r="10221" customFormat="1" ht="12.75"/>
    <row r="10222" customFormat="1" ht="12.75"/>
    <row r="10223" customFormat="1" ht="12.75"/>
    <row r="10224" customFormat="1" ht="12.75"/>
    <row r="10225" customFormat="1" ht="12.75"/>
    <row r="10226" customFormat="1" ht="12.75"/>
    <row r="10227" customFormat="1" ht="12.75"/>
    <row r="10228" customFormat="1" ht="12.75"/>
    <row r="10229" customFormat="1" ht="12.75"/>
    <row r="10230" customFormat="1" ht="12.75"/>
    <row r="10231" customFormat="1" ht="12.75"/>
    <row r="10232" customFormat="1" ht="12.75"/>
    <row r="10233" customFormat="1" ht="12.75"/>
    <row r="10234" customFormat="1" ht="12.75"/>
    <row r="10235" customFormat="1" ht="12.75"/>
    <row r="10236" customFormat="1" ht="12.75"/>
    <row r="10237" customFormat="1" ht="12.75"/>
    <row r="10238" customFormat="1" ht="12.75"/>
    <row r="10239" customFormat="1" ht="12.75"/>
    <row r="10240" customFormat="1" ht="12.75"/>
    <row r="10241" customFormat="1" ht="12.75"/>
    <row r="10242" customFormat="1" ht="12.75"/>
    <row r="10243" customFormat="1" ht="12.75"/>
    <row r="10244" customFormat="1" ht="12.75"/>
    <row r="10245" customFormat="1" ht="12.75"/>
    <row r="10246" customFormat="1" ht="12.75"/>
    <row r="10247" customFormat="1" ht="12.75"/>
    <row r="10248" customFormat="1" ht="12.75"/>
    <row r="10249" customFormat="1" ht="12.75"/>
    <row r="10250" customFormat="1" ht="12.75"/>
    <row r="10251" customFormat="1" ht="12.75"/>
    <row r="10252" customFormat="1" ht="12.75"/>
    <row r="10253" customFormat="1" ht="12.75"/>
    <row r="10254" customFormat="1" ht="12.75"/>
    <row r="10255" customFormat="1" ht="12.75"/>
    <row r="10256" customFormat="1" ht="12.75"/>
    <row r="10257" customFormat="1" ht="12.75"/>
    <row r="10258" customFormat="1" ht="12.75"/>
    <row r="10259" customFormat="1" ht="12.75"/>
    <row r="10260" customFormat="1" ht="12.75"/>
    <row r="10261" customFormat="1" ht="12.75"/>
    <row r="10262" customFormat="1" ht="12.75"/>
    <row r="10263" customFormat="1" ht="12.75"/>
    <row r="10264" customFormat="1" ht="12.75"/>
    <row r="10265" customFormat="1" ht="12.75"/>
    <row r="10266" customFormat="1" ht="12.75"/>
    <row r="10267" customFormat="1" ht="12.75"/>
    <row r="10268" customFormat="1" ht="12.75"/>
    <row r="10269" customFormat="1" ht="12.75"/>
    <row r="10270" customFormat="1" ht="12.75"/>
    <row r="10271" customFormat="1" ht="12.75"/>
    <row r="10272" customFormat="1" ht="12.75"/>
    <row r="10273" customFormat="1" ht="12.75"/>
    <row r="10274" customFormat="1" ht="12.75"/>
    <row r="10275" customFormat="1" ht="12.75"/>
    <row r="10276" customFormat="1" ht="12.75"/>
    <row r="10277" customFormat="1" ht="12.75"/>
    <row r="10278" customFormat="1" ht="12.75"/>
    <row r="10279" customFormat="1" ht="12.75"/>
    <row r="10280" customFormat="1" ht="12.75"/>
    <row r="10281" customFormat="1" ht="12.75"/>
    <row r="10282" customFormat="1" ht="12.75"/>
    <row r="10283" customFormat="1" ht="12.75"/>
    <row r="10284" customFormat="1" ht="12.75"/>
    <row r="10285" customFormat="1" ht="12.75"/>
    <row r="10286" customFormat="1" ht="12.75"/>
    <row r="10287" customFormat="1" ht="12.75"/>
    <row r="10288" customFormat="1" ht="12.75"/>
    <row r="10289" customFormat="1" ht="12.75"/>
    <row r="10290" customFormat="1" ht="12.75"/>
    <row r="10291" customFormat="1" ht="12.75"/>
    <row r="10292" customFormat="1" ht="12.75"/>
    <row r="10293" customFormat="1" ht="12.75"/>
    <row r="10294" customFormat="1" ht="12.75"/>
    <row r="10295" customFormat="1" ht="12.75"/>
    <row r="10296" customFormat="1" ht="12.75"/>
    <row r="10297" customFormat="1" ht="12.75"/>
    <row r="10298" customFormat="1" ht="12.75"/>
    <row r="10299" customFormat="1" ht="12.75"/>
    <row r="10300" customFormat="1" ht="12.75"/>
    <row r="10301" customFormat="1" ht="12.75"/>
    <row r="10302" customFormat="1" ht="12.75"/>
    <row r="10303" customFormat="1" ht="12.75"/>
    <row r="10304" customFormat="1" ht="12.75"/>
    <row r="10305" customFormat="1" ht="12.75"/>
    <row r="10306" customFormat="1" ht="12.75"/>
    <row r="10307" customFormat="1" ht="12.75"/>
    <row r="10308" customFormat="1" ht="12.75"/>
    <row r="10309" customFormat="1" ht="12.75"/>
    <row r="10310" customFormat="1" ht="12.75"/>
    <row r="10311" customFormat="1" ht="12.75"/>
    <row r="10312" customFormat="1" ht="12.75"/>
    <row r="10313" customFormat="1" ht="12.75"/>
    <row r="10314" customFormat="1" ht="12.75"/>
    <row r="10315" customFormat="1" ht="12.75"/>
    <row r="10316" customFormat="1" ht="12.75"/>
    <row r="10317" customFormat="1" ht="12.75"/>
    <row r="10318" customFormat="1" ht="12.75"/>
    <row r="10319" customFormat="1" ht="12.75"/>
    <row r="10320" customFormat="1" ht="12.75"/>
    <row r="10321" customFormat="1" ht="12.75"/>
    <row r="10322" customFormat="1" ht="12.75"/>
    <row r="10323" customFormat="1" ht="12.75"/>
    <row r="10324" customFormat="1" ht="12.75"/>
    <row r="10325" customFormat="1" ht="12.75"/>
    <row r="10326" customFormat="1" ht="12.75"/>
    <row r="10327" customFormat="1" ht="12.75"/>
    <row r="10328" customFormat="1" ht="12.75"/>
    <row r="10329" customFormat="1" ht="12.75"/>
    <row r="10330" customFormat="1" ht="12.75"/>
    <row r="10331" customFormat="1" ht="12.75"/>
    <row r="10332" customFormat="1" ht="12.75"/>
    <row r="10333" customFormat="1" ht="12.75"/>
    <row r="10334" customFormat="1" ht="12.75"/>
    <row r="10335" customFormat="1" ht="12.75"/>
    <row r="10336" customFormat="1" ht="12.75"/>
    <row r="10337" customFormat="1" ht="12.75"/>
    <row r="10338" customFormat="1" ht="12.75"/>
    <row r="10339" customFormat="1" ht="12.75"/>
    <row r="10340" customFormat="1" ht="12.75"/>
    <row r="10341" customFormat="1" ht="12.75"/>
    <row r="10342" customFormat="1" ht="12.75"/>
    <row r="10343" customFormat="1" ht="12.75"/>
    <row r="10344" customFormat="1" ht="12.75"/>
    <row r="10345" customFormat="1" ht="12.75"/>
    <row r="10346" customFormat="1" ht="12.75"/>
    <row r="10347" customFormat="1" ht="12.75"/>
    <row r="10348" customFormat="1" ht="12.75"/>
    <row r="10349" customFormat="1" ht="12.75"/>
    <row r="10350" customFormat="1" ht="12.75"/>
    <row r="10351" customFormat="1" ht="12.75"/>
    <row r="10352" customFormat="1" ht="12.75"/>
    <row r="10353" customFormat="1" ht="12.75"/>
    <row r="10354" customFormat="1" ht="12.75"/>
    <row r="10355" customFormat="1" ht="12.75"/>
    <row r="10356" customFormat="1" ht="12.75"/>
    <row r="10357" customFormat="1" ht="12.75"/>
    <row r="10358" customFormat="1" ht="12.75"/>
    <row r="10359" customFormat="1" ht="12.75"/>
    <row r="10360" customFormat="1" ht="12.75"/>
    <row r="10361" customFormat="1" ht="12.75"/>
    <row r="10362" customFormat="1" ht="12.75"/>
    <row r="10363" customFormat="1" ht="12.75"/>
    <row r="10364" customFormat="1" ht="12.75"/>
    <row r="10365" customFormat="1" ht="12.75"/>
    <row r="10366" customFormat="1" ht="12.75"/>
    <row r="10367" customFormat="1" ht="12.75"/>
    <row r="10368" customFormat="1" ht="12.75"/>
    <row r="10369" customFormat="1" ht="12.75"/>
    <row r="10370" customFormat="1" ht="12.75"/>
    <row r="10371" customFormat="1" ht="12.75"/>
    <row r="10372" customFormat="1" ht="12.75"/>
    <row r="10373" customFormat="1" ht="12.75"/>
    <row r="10374" customFormat="1" ht="12.75"/>
    <row r="10375" customFormat="1" ht="12.75"/>
    <row r="10376" customFormat="1" ht="12.75"/>
    <row r="10377" customFormat="1" ht="12.75"/>
    <row r="10378" customFormat="1" ht="12.75"/>
    <row r="10379" customFormat="1" ht="12.75"/>
    <row r="10380" customFormat="1" ht="12.75"/>
    <row r="10381" customFormat="1" ht="12.75"/>
    <row r="10382" customFormat="1" ht="12.75"/>
    <row r="10383" customFormat="1" ht="12.75"/>
    <row r="10384" customFormat="1" ht="12.75"/>
    <row r="10385" customFormat="1" ht="12.75"/>
    <row r="10386" customFormat="1" ht="12.75"/>
    <row r="10387" customFormat="1" ht="12.75"/>
    <row r="10388" customFormat="1" ht="12.75"/>
    <row r="10389" customFormat="1" ht="12.75"/>
    <row r="10390" customFormat="1" ht="12.75"/>
    <row r="10391" customFormat="1" ht="12.75"/>
    <row r="10392" customFormat="1" ht="12.75"/>
    <row r="10393" customFormat="1" ht="12.75"/>
    <row r="10394" customFormat="1" ht="12.75"/>
    <row r="10395" customFormat="1" ht="12.75"/>
    <row r="10396" customFormat="1" ht="12.75"/>
    <row r="10397" customFormat="1" ht="12.75"/>
    <row r="10398" customFormat="1" ht="12.75"/>
    <row r="10399" customFormat="1" ht="12.75"/>
    <row r="10400" customFormat="1" ht="12.75"/>
    <row r="10401" customFormat="1" ht="12.75"/>
    <row r="10402" customFormat="1" ht="12.75"/>
    <row r="10403" customFormat="1" ht="12.75"/>
    <row r="10404" customFormat="1" ht="12.75"/>
    <row r="10405" customFormat="1" ht="12.75"/>
    <row r="10406" customFormat="1" ht="12.75"/>
    <row r="10407" customFormat="1" ht="12.75"/>
    <row r="10408" customFormat="1" ht="12.75"/>
    <row r="10409" customFormat="1" ht="12.75"/>
    <row r="10410" customFormat="1" ht="12.75"/>
    <row r="10411" customFormat="1" ht="12.75"/>
    <row r="10412" customFormat="1" ht="12.75"/>
    <row r="10413" customFormat="1" ht="12.75"/>
    <row r="10414" customFormat="1" ht="12.75"/>
    <row r="10415" customFormat="1" ht="12.75"/>
    <row r="10416" customFormat="1" ht="12.75"/>
    <row r="10417" customFormat="1" ht="12.75"/>
    <row r="10418" customFormat="1" ht="12.75"/>
    <row r="10419" customFormat="1" ht="12.75"/>
    <row r="10420" customFormat="1" ht="12.75"/>
    <row r="10421" customFormat="1" ht="12.75"/>
    <row r="10422" customFormat="1" ht="12.75"/>
    <row r="10423" customFormat="1" ht="12.75"/>
    <row r="10424" customFormat="1" ht="12.75"/>
    <row r="10425" customFormat="1" ht="12.75"/>
    <row r="10426" customFormat="1" ht="12.75"/>
    <row r="10427" customFormat="1" ht="12.75"/>
    <row r="10428" customFormat="1" ht="12.75"/>
    <row r="10429" customFormat="1" ht="12.75"/>
    <row r="10430" customFormat="1" ht="12.75"/>
    <row r="10431" customFormat="1" ht="12.75"/>
    <row r="10432" customFormat="1" ht="12.75"/>
    <row r="10433" customFormat="1" ht="12.75"/>
    <row r="10434" customFormat="1" ht="12.75"/>
    <row r="10435" customFormat="1" ht="12.75"/>
    <row r="10436" customFormat="1" ht="12.75"/>
    <row r="10437" customFormat="1" ht="12.75"/>
    <row r="10438" customFormat="1" ht="12.75"/>
    <row r="10439" customFormat="1" ht="12.75"/>
    <row r="10440" customFormat="1" ht="12.75"/>
    <row r="10441" customFormat="1" ht="12.75"/>
    <row r="10442" customFormat="1" ht="12.75"/>
    <row r="10443" customFormat="1" ht="12.75"/>
    <row r="10444" customFormat="1" ht="12.75"/>
    <row r="10445" customFormat="1" ht="12.75"/>
    <row r="10446" customFormat="1" ht="12.75"/>
    <row r="10447" customFormat="1" ht="12.75"/>
    <row r="10448" customFormat="1" ht="12.75"/>
    <row r="10449" customFormat="1" ht="12.75"/>
    <row r="10450" customFormat="1" ht="12.75"/>
    <row r="10451" customFormat="1" ht="12.75"/>
    <row r="10452" customFormat="1" ht="12.75"/>
    <row r="10453" customFormat="1" ht="12.75"/>
    <row r="10454" customFormat="1" ht="12.75"/>
    <row r="10455" customFormat="1" ht="12.75"/>
    <row r="10456" customFormat="1" ht="12.75"/>
    <row r="10457" customFormat="1" ht="12.75"/>
    <row r="10458" customFormat="1" ht="12.75"/>
    <row r="10459" customFormat="1" ht="12.75"/>
    <row r="10460" customFormat="1" ht="12.75"/>
    <row r="10461" customFormat="1" ht="12.75"/>
    <row r="10462" customFormat="1" ht="12.75"/>
    <row r="10463" customFormat="1" ht="12.75"/>
    <row r="10464" customFormat="1" ht="12.75"/>
    <row r="10465" customFormat="1" ht="12.75"/>
    <row r="10466" customFormat="1" ht="12.75"/>
    <row r="10467" customFormat="1" ht="12.75"/>
    <row r="10468" customFormat="1" ht="12.75"/>
    <row r="10469" customFormat="1" ht="12.75"/>
    <row r="10470" customFormat="1" ht="12.75"/>
    <row r="10471" customFormat="1" ht="12.75"/>
    <row r="10472" customFormat="1" ht="12.75"/>
    <row r="10473" customFormat="1" ht="12.75"/>
    <row r="10474" customFormat="1" ht="12.75"/>
    <row r="10475" customFormat="1" ht="12.75"/>
    <row r="10476" customFormat="1" ht="12.75"/>
    <row r="10477" customFormat="1" ht="12.75"/>
    <row r="10478" customFormat="1" ht="12.75"/>
    <row r="10479" customFormat="1" ht="12.75"/>
    <row r="10480" customFormat="1" ht="12.75"/>
    <row r="10481" customFormat="1" ht="12.75"/>
    <row r="10482" customFormat="1" ht="12.75"/>
    <row r="10483" customFormat="1" ht="12.75"/>
    <row r="10484" customFormat="1" ht="12.75"/>
    <row r="10485" customFormat="1" ht="12.75"/>
    <row r="10486" customFormat="1" ht="12.75"/>
    <row r="10487" customFormat="1" ht="12.75"/>
    <row r="10488" customFormat="1" ht="12.75"/>
    <row r="10489" customFormat="1" ht="12.75"/>
    <row r="10490" customFormat="1" ht="12.75"/>
    <row r="10491" customFormat="1" ht="12.75"/>
    <row r="10492" customFormat="1" ht="12.75"/>
    <row r="10493" customFormat="1" ht="12.75"/>
    <row r="10494" customFormat="1" ht="12.75"/>
    <row r="10495" customFormat="1" ht="12.75"/>
    <row r="10496" customFormat="1" ht="12.75"/>
    <row r="10497" customFormat="1" ht="12.75"/>
    <row r="10498" customFormat="1" ht="12.75"/>
    <row r="10499" customFormat="1" ht="12.75"/>
    <row r="10500" customFormat="1" ht="12.75"/>
    <row r="10501" customFormat="1" ht="12.75"/>
    <row r="10502" customFormat="1" ht="12.75"/>
    <row r="10503" customFormat="1" ht="12.75"/>
    <row r="10504" customFormat="1" ht="12.75"/>
    <row r="10505" customFormat="1" ht="12.75"/>
    <row r="10506" customFormat="1" ht="12.75"/>
    <row r="10507" customFormat="1" ht="12.75"/>
    <row r="10508" customFormat="1" ht="12.75"/>
    <row r="10509" customFormat="1" ht="12.75"/>
    <row r="10510" customFormat="1" ht="12.75"/>
    <row r="10511" customFormat="1" ht="12.75"/>
    <row r="10512" customFormat="1" ht="12.75"/>
    <row r="10513" customFormat="1" ht="12.75"/>
    <row r="10514" customFormat="1" ht="12.75"/>
    <row r="10515" customFormat="1" ht="12.75"/>
    <row r="10516" customFormat="1" ht="12.75"/>
    <row r="10517" customFormat="1" ht="12.75"/>
    <row r="10518" customFormat="1" ht="12.75"/>
    <row r="10519" customFormat="1" ht="12.75"/>
    <row r="10520" customFormat="1" ht="12.75"/>
    <row r="10521" customFormat="1" ht="12.75"/>
    <row r="10522" customFormat="1" ht="12.75"/>
    <row r="10523" customFormat="1" ht="12.75"/>
    <row r="10524" customFormat="1" ht="12.75"/>
    <row r="10525" customFormat="1" ht="12.75"/>
    <row r="10526" customFormat="1" ht="12.75"/>
    <row r="10527" customFormat="1" ht="12.75"/>
    <row r="10528" customFormat="1" ht="12.75"/>
    <row r="10529" customFormat="1" ht="12.75"/>
    <row r="10530" customFormat="1" ht="12.75"/>
    <row r="10531" customFormat="1" ht="12.75"/>
    <row r="10532" customFormat="1" ht="12.75"/>
    <row r="10533" customFormat="1" ht="12.75"/>
    <row r="10534" customFormat="1" ht="12.75"/>
    <row r="10535" customFormat="1" ht="12.75"/>
    <row r="10536" customFormat="1" ht="12.75"/>
    <row r="10537" customFormat="1" ht="12.75"/>
    <row r="10538" customFormat="1" ht="12.75"/>
    <row r="10539" customFormat="1" ht="12.75"/>
    <row r="10540" customFormat="1" ht="12.75"/>
    <row r="10541" customFormat="1" ht="12.75"/>
    <row r="10542" customFormat="1" ht="12.75"/>
    <row r="10543" customFormat="1" ht="12.75"/>
    <row r="10544" customFormat="1" ht="12.75"/>
    <row r="10545" customFormat="1" ht="12.75"/>
    <row r="10546" customFormat="1" ht="12.75"/>
    <row r="10547" customFormat="1" ht="12.75"/>
    <row r="10548" customFormat="1" ht="12.75"/>
    <row r="10549" customFormat="1" ht="12.75"/>
    <row r="10550" customFormat="1" ht="12.75"/>
    <row r="10551" customFormat="1" ht="12.75"/>
    <row r="10552" customFormat="1" ht="12.75"/>
    <row r="10553" customFormat="1" ht="12.75"/>
    <row r="10554" customFormat="1" ht="12.75"/>
    <row r="10555" customFormat="1" ht="12.75"/>
    <row r="10556" customFormat="1" ht="12.75"/>
    <row r="10557" customFormat="1" ht="12.75"/>
    <row r="10558" customFormat="1" ht="12.75"/>
    <row r="10559" customFormat="1" ht="12.75"/>
    <row r="10560" customFormat="1" ht="12.75"/>
    <row r="10561" customFormat="1" ht="12.75"/>
    <row r="10562" customFormat="1" ht="12.75"/>
    <row r="10563" customFormat="1" ht="12.75"/>
    <row r="10564" customFormat="1" ht="12.75"/>
    <row r="10565" customFormat="1" ht="12.75"/>
    <row r="10566" customFormat="1" ht="12.75"/>
    <row r="10567" customFormat="1" ht="12.75"/>
    <row r="10568" customFormat="1" ht="12.75"/>
    <row r="10569" customFormat="1" ht="12.75"/>
    <row r="10570" customFormat="1" ht="12.75"/>
    <row r="10571" customFormat="1" ht="12.75"/>
    <row r="10572" customFormat="1" ht="12.75"/>
    <row r="10573" customFormat="1" ht="12.75"/>
    <row r="10574" customFormat="1" ht="12.75"/>
    <row r="10575" customFormat="1" ht="12.75"/>
    <row r="10576" customFormat="1" ht="12.75"/>
    <row r="10577" customFormat="1" ht="12.75"/>
    <row r="10578" customFormat="1" ht="12.75"/>
    <row r="10579" customFormat="1" ht="12.75"/>
    <row r="10580" customFormat="1" ht="12.75"/>
    <row r="10581" customFormat="1" ht="12.75"/>
    <row r="10582" customFormat="1" ht="12.75"/>
    <row r="10583" customFormat="1" ht="12.75"/>
    <row r="10584" customFormat="1" ht="12.75"/>
    <row r="10585" customFormat="1" ht="12.75"/>
    <row r="10586" customFormat="1" ht="12.75"/>
    <row r="10587" customFormat="1" ht="12.75"/>
    <row r="10588" customFormat="1" ht="12.75"/>
    <row r="10589" customFormat="1" ht="12.75"/>
    <row r="10590" customFormat="1" ht="12.75"/>
    <row r="10591" customFormat="1" ht="12.75"/>
    <row r="10592" customFormat="1" ht="12.75"/>
    <row r="10593" customFormat="1" ht="12.75"/>
    <row r="10594" customFormat="1" ht="12.75"/>
    <row r="10595" customFormat="1" ht="12.75"/>
    <row r="10596" customFormat="1" ht="12.75"/>
    <row r="10597" customFormat="1" ht="12.75"/>
    <row r="10598" customFormat="1" ht="12.75"/>
    <row r="10599" customFormat="1" ht="12.75"/>
    <row r="10600" customFormat="1" ht="12.75"/>
    <row r="10601" customFormat="1" ht="12.75"/>
    <row r="10602" customFormat="1" ht="12.75"/>
    <row r="10603" customFormat="1" ht="12.75"/>
    <row r="10604" customFormat="1" ht="12.75"/>
    <row r="10605" customFormat="1" ht="12.75"/>
    <row r="10606" customFormat="1" ht="12.75"/>
    <row r="10607" customFormat="1" ht="12.75"/>
    <row r="10608" customFormat="1" ht="12.75"/>
    <row r="10609" customFormat="1" ht="12.75"/>
    <row r="10610" customFormat="1" ht="12.75"/>
    <row r="10611" customFormat="1" ht="12.75"/>
    <row r="10612" customFormat="1" ht="12.75"/>
    <row r="10613" customFormat="1" ht="12.75"/>
    <row r="10614" customFormat="1" ht="12.75"/>
    <row r="10615" customFormat="1" ht="12.75"/>
    <row r="10616" customFormat="1" ht="12.75"/>
    <row r="10617" customFormat="1" ht="12.75"/>
    <row r="10618" customFormat="1" ht="12.75"/>
    <row r="10619" customFormat="1" ht="12.75"/>
    <row r="10620" customFormat="1" ht="12.75"/>
    <row r="10621" customFormat="1" ht="12.75"/>
    <row r="10622" customFormat="1" ht="12.75"/>
    <row r="10623" customFormat="1" ht="12.75"/>
    <row r="10624" customFormat="1" ht="12.75"/>
    <row r="10625" customFormat="1" ht="12.75"/>
    <row r="10626" customFormat="1" ht="12.75"/>
    <row r="10627" customFormat="1" ht="12.75"/>
    <row r="10628" customFormat="1" ht="12.75"/>
    <row r="10629" customFormat="1" ht="12.75"/>
    <row r="10630" customFormat="1" ht="12.75"/>
    <row r="10631" customFormat="1" ht="12.75"/>
    <row r="10632" customFormat="1" ht="12.75"/>
    <row r="10633" customFormat="1" ht="12.75"/>
    <row r="10634" customFormat="1" ht="12.75"/>
    <row r="10635" customFormat="1" ht="12.75"/>
    <row r="10636" customFormat="1" ht="12.75"/>
    <row r="10637" customFormat="1" ht="12.75"/>
    <row r="10638" customFormat="1" ht="12.75"/>
    <row r="10639" customFormat="1" ht="12.75"/>
    <row r="10640" customFormat="1" ht="12.75"/>
    <row r="10641" customFormat="1" ht="12.75"/>
    <row r="10642" customFormat="1" ht="12.75"/>
    <row r="10643" customFormat="1" ht="12.75"/>
    <row r="10644" customFormat="1" ht="12.75"/>
    <row r="10645" customFormat="1" ht="12.75"/>
    <row r="10646" customFormat="1" ht="12.75"/>
    <row r="10647" customFormat="1" ht="12.75"/>
    <row r="10648" customFormat="1" ht="12.75"/>
    <row r="10649" customFormat="1" ht="12.75"/>
    <row r="10650" customFormat="1" ht="12.75"/>
    <row r="10651" customFormat="1" ht="12.75"/>
    <row r="10652" customFormat="1" ht="12.75"/>
    <row r="10653" customFormat="1" ht="12.75"/>
    <row r="10654" customFormat="1" ht="12.75"/>
    <row r="10655" customFormat="1" ht="12.75"/>
    <row r="10656" customFormat="1" ht="12.75"/>
    <row r="10657" customFormat="1" ht="12.75"/>
    <row r="10658" customFormat="1" ht="12.75"/>
    <row r="10659" customFormat="1" ht="12.75"/>
    <row r="10660" customFormat="1" ht="12.75"/>
    <row r="10661" customFormat="1" ht="12.75"/>
    <row r="10662" customFormat="1" ht="12.75"/>
    <row r="10663" customFormat="1" ht="12.75"/>
    <row r="10664" customFormat="1" ht="12.75"/>
    <row r="10665" customFormat="1" ht="12.75"/>
    <row r="10666" customFormat="1" ht="12.75"/>
    <row r="10667" customFormat="1" ht="12.75"/>
    <row r="10668" customFormat="1" ht="12.75"/>
    <row r="10669" customFormat="1" ht="12.75"/>
    <row r="10670" customFormat="1" ht="12.75"/>
    <row r="10671" customFormat="1" ht="12.75"/>
    <row r="10672" customFormat="1" ht="12.75"/>
    <row r="10673" customFormat="1" ht="12.75"/>
    <row r="10674" customFormat="1" ht="12.75"/>
    <row r="10675" customFormat="1" ht="12.75"/>
    <row r="10676" customFormat="1" ht="12.75"/>
    <row r="10677" customFormat="1" ht="12.75"/>
    <row r="10678" customFormat="1" ht="12.75"/>
    <row r="10679" customFormat="1" ht="12.75"/>
    <row r="10680" customFormat="1" ht="12.75"/>
    <row r="10681" customFormat="1" ht="12.75"/>
    <row r="10682" customFormat="1" ht="12.75"/>
    <row r="10683" customFormat="1" ht="12.75"/>
    <row r="10684" customFormat="1" ht="12.75"/>
    <row r="10685" customFormat="1" ht="12.75"/>
    <row r="10686" customFormat="1" ht="12.75"/>
    <row r="10687" customFormat="1" ht="12.75"/>
    <row r="10688" customFormat="1" ht="12.75"/>
    <row r="10689" customFormat="1" ht="12.75"/>
    <row r="10690" customFormat="1" ht="12.75"/>
    <row r="10691" customFormat="1" ht="12.75"/>
    <row r="10692" customFormat="1" ht="12.75"/>
    <row r="10693" customFormat="1" ht="12.75"/>
    <row r="10694" customFormat="1" ht="12.75"/>
    <row r="10695" customFormat="1" ht="12.75"/>
    <row r="10696" customFormat="1" ht="12.75"/>
    <row r="10697" customFormat="1" ht="12.75"/>
    <row r="10698" customFormat="1" ht="12.75"/>
    <row r="10699" customFormat="1" ht="12.75"/>
    <row r="10700" customFormat="1" ht="12.75"/>
    <row r="10701" customFormat="1" ht="12.75"/>
    <row r="10702" customFormat="1" ht="12.75"/>
    <row r="10703" customFormat="1" ht="12.75"/>
    <row r="10704" customFormat="1" ht="12.75"/>
    <row r="10705" customFormat="1" ht="12.75"/>
    <row r="10706" customFormat="1" ht="12.75"/>
    <row r="10707" customFormat="1" ht="12.75"/>
    <row r="10708" customFormat="1" ht="12.75"/>
    <row r="10709" customFormat="1" ht="12.75"/>
    <row r="10710" customFormat="1" ht="12.75"/>
    <row r="10711" customFormat="1" ht="12.75"/>
    <row r="10712" customFormat="1" ht="12.75"/>
    <row r="10713" customFormat="1" ht="12.75"/>
    <row r="10714" customFormat="1" ht="12.75"/>
    <row r="10715" customFormat="1" ht="12.75"/>
    <row r="10716" customFormat="1" ht="12.75"/>
    <row r="10717" customFormat="1" ht="12.75"/>
    <row r="10718" customFormat="1" ht="12.75"/>
    <row r="10719" customFormat="1" ht="12.75"/>
    <row r="10720" customFormat="1" ht="12.75"/>
    <row r="10721" customFormat="1" ht="12.75"/>
    <row r="10722" customFormat="1" ht="12.75"/>
    <row r="10723" customFormat="1" ht="12.75"/>
    <row r="10724" customFormat="1" ht="12.75"/>
    <row r="10725" customFormat="1" ht="12.75"/>
    <row r="10726" customFormat="1" ht="12.75"/>
    <row r="10727" customFormat="1" ht="12.75"/>
    <row r="10728" customFormat="1" ht="12.75"/>
    <row r="10729" customFormat="1" ht="12.75"/>
    <row r="10730" customFormat="1" ht="12.75"/>
    <row r="10731" customFormat="1" ht="12.75"/>
    <row r="10732" customFormat="1" ht="12.75"/>
    <row r="10733" customFormat="1" ht="12.75"/>
    <row r="10734" customFormat="1" ht="12.75"/>
    <row r="10735" customFormat="1" ht="12.75"/>
    <row r="10736" customFormat="1" ht="12.75"/>
    <row r="10737" customFormat="1" ht="12.75"/>
    <row r="10738" customFormat="1" ht="12.75"/>
    <row r="10739" customFormat="1" ht="12.75"/>
    <row r="10740" customFormat="1" ht="12.75"/>
    <row r="10741" customFormat="1" ht="12.75"/>
    <row r="10742" customFormat="1" ht="12.75"/>
    <row r="10743" customFormat="1" ht="12.75"/>
    <row r="10744" customFormat="1" ht="12.75"/>
    <row r="10745" customFormat="1" ht="12.75"/>
    <row r="10746" customFormat="1" ht="12.75"/>
    <row r="10747" customFormat="1" ht="12.75"/>
    <row r="10748" customFormat="1" ht="12.75"/>
    <row r="10749" customFormat="1" ht="12.75"/>
    <row r="10750" customFormat="1" ht="12.75"/>
    <row r="10751" customFormat="1" ht="12.75"/>
    <row r="10752" customFormat="1" ht="12.75"/>
    <row r="10753" customFormat="1" ht="12.75"/>
    <row r="10754" customFormat="1" ht="12.75"/>
    <row r="10755" customFormat="1" ht="12.75"/>
    <row r="10756" customFormat="1" ht="12.75"/>
    <row r="10757" customFormat="1" ht="12.75"/>
    <row r="10758" customFormat="1" ht="12.75"/>
    <row r="10759" customFormat="1" ht="12.75"/>
    <row r="10760" customFormat="1" ht="12.75"/>
    <row r="10761" customFormat="1" ht="12.75"/>
    <row r="10762" customFormat="1" ht="12.75"/>
    <row r="10763" customFormat="1" ht="12.75"/>
    <row r="10764" customFormat="1" ht="12.75"/>
    <row r="10765" customFormat="1" ht="12.75"/>
    <row r="10766" customFormat="1" ht="12.75"/>
    <row r="10767" customFormat="1" ht="12.75"/>
    <row r="10768" customFormat="1" ht="12.75"/>
    <row r="10769" customFormat="1" ht="12.75"/>
    <row r="10770" customFormat="1" ht="12.75"/>
    <row r="10771" customFormat="1" ht="12.75"/>
    <row r="10772" customFormat="1" ht="12.75"/>
    <row r="10773" customFormat="1" ht="12.75"/>
    <row r="10774" customFormat="1" ht="12.75"/>
    <row r="10775" customFormat="1" ht="12.75"/>
    <row r="10776" customFormat="1" ht="12.75"/>
    <row r="10777" customFormat="1" ht="12.75"/>
    <row r="10778" customFormat="1" ht="12.75"/>
    <row r="10779" customFormat="1" ht="12.75"/>
    <row r="10780" customFormat="1" ht="12.75"/>
    <row r="10781" customFormat="1" ht="12.75"/>
    <row r="10782" customFormat="1" ht="12.75"/>
    <row r="10783" customFormat="1" ht="12.75"/>
    <row r="10784" customFormat="1" ht="12.75"/>
    <row r="10785" customFormat="1" ht="12.75"/>
    <row r="10786" customFormat="1" ht="12.75"/>
    <row r="10787" customFormat="1" ht="12.75"/>
    <row r="10788" customFormat="1" ht="12.75"/>
    <row r="10789" customFormat="1" ht="12.75"/>
    <row r="10790" customFormat="1" ht="12.75"/>
    <row r="10791" customFormat="1" ht="12.75"/>
    <row r="10792" customFormat="1" ht="12.75"/>
    <row r="10793" customFormat="1" ht="12.75"/>
    <row r="10794" customFormat="1" ht="12.75"/>
    <row r="10795" customFormat="1" ht="12.75"/>
    <row r="10796" customFormat="1" ht="12.75"/>
    <row r="10797" customFormat="1" ht="12.75"/>
    <row r="10798" customFormat="1" ht="12.75"/>
    <row r="10799" customFormat="1" ht="12.75"/>
    <row r="10800" customFormat="1" ht="12.75"/>
    <row r="10801" customFormat="1" ht="12.75"/>
    <row r="10802" customFormat="1" ht="12.75"/>
    <row r="10803" customFormat="1" ht="12.75"/>
    <row r="10804" customFormat="1" ht="12.75"/>
    <row r="10805" customFormat="1" ht="12.75"/>
    <row r="10806" customFormat="1" ht="12.75"/>
    <row r="10807" customFormat="1" ht="12.75"/>
    <row r="10808" customFormat="1" ht="12.75"/>
    <row r="10809" customFormat="1" ht="12.75"/>
    <row r="10810" customFormat="1" ht="12.75"/>
    <row r="10811" customFormat="1" ht="12.75"/>
    <row r="10812" customFormat="1" ht="12.75"/>
    <row r="10813" customFormat="1" ht="12.75"/>
    <row r="10814" customFormat="1" ht="12.75"/>
    <row r="10815" customFormat="1" ht="12.75"/>
    <row r="10816" customFormat="1" ht="12.75"/>
    <row r="10817" customFormat="1" ht="12.75"/>
    <row r="10818" customFormat="1" ht="12.75"/>
    <row r="10819" customFormat="1" ht="12.75"/>
    <row r="10820" customFormat="1" ht="12.75"/>
    <row r="10821" customFormat="1" ht="12.75"/>
    <row r="10822" customFormat="1" ht="12.75"/>
    <row r="10823" customFormat="1" ht="12.75"/>
    <row r="10824" customFormat="1" ht="12.75"/>
    <row r="10825" customFormat="1" ht="12.75"/>
    <row r="10826" customFormat="1" ht="12.75"/>
    <row r="10827" customFormat="1" ht="12.75"/>
    <row r="10828" customFormat="1" ht="12.75"/>
    <row r="10829" customFormat="1" ht="12.75"/>
    <row r="10830" customFormat="1" ht="12.75"/>
    <row r="10831" customFormat="1" ht="12.75"/>
    <row r="10832" customFormat="1" ht="12.75"/>
    <row r="10833" customFormat="1" ht="12.75"/>
    <row r="10834" customFormat="1" ht="12.75"/>
    <row r="10835" customFormat="1" ht="12.75"/>
    <row r="10836" customFormat="1" ht="12.75"/>
    <row r="10837" customFormat="1" ht="12.75"/>
    <row r="10838" customFormat="1" ht="12.75"/>
    <row r="10839" customFormat="1" ht="12.75"/>
    <row r="10840" customFormat="1" ht="12.75"/>
    <row r="10841" customFormat="1" ht="12.75"/>
    <row r="10842" customFormat="1" ht="12.75"/>
    <row r="10843" customFormat="1" ht="12.75"/>
    <row r="10844" customFormat="1" ht="12.75"/>
    <row r="10845" customFormat="1" ht="12.75"/>
    <row r="10846" customFormat="1" ht="12.75"/>
    <row r="10847" customFormat="1" ht="12.75"/>
    <row r="10848" customFormat="1" ht="12.75"/>
    <row r="10849" customFormat="1" ht="12.75"/>
    <row r="10850" customFormat="1" ht="12.75"/>
    <row r="10851" customFormat="1" ht="12.75"/>
    <row r="10852" customFormat="1" ht="12.75"/>
    <row r="10853" customFormat="1" ht="12.75"/>
    <row r="10854" customFormat="1" ht="12.75"/>
    <row r="10855" customFormat="1" ht="12.75"/>
    <row r="10856" customFormat="1" ht="12.75"/>
    <row r="10857" customFormat="1" ht="12.75"/>
    <row r="10858" customFormat="1" ht="12.75"/>
    <row r="10859" customFormat="1" ht="12.75"/>
    <row r="10860" customFormat="1" ht="12.75"/>
    <row r="10861" customFormat="1" ht="12.75"/>
    <row r="10862" customFormat="1" ht="12.75"/>
    <row r="10863" customFormat="1" ht="12.75"/>
    <row r="10864" customFormat="1" ht="12.75"/>
    <row r="10865" customFormat="1" ht="12.75"/>
    <row r="10866" customFormat="1" ht="12.75"/>
    <row r="10867" customFormat="1" ht="12.75"/>
    <row r="10868" customFormat="1" ht="12.75"/>
    <row r="10869" customFormat="1" ht="12.75"/>
    <row r="10870" customFormat="1" ht="12.75"/>
    <row r="10871" customFormat="1" ht="12.75"/>
    <row r="10872" customFormat="1" ht="12.75"/>
    <row r="10873" customFormat="1" ht="12.75"/>
    <row r="10874" customFormat="1" ht="12.75"/>
    <row r="10875" customFormat="1" ht="12.75"/>
    <row r="10876" customFormat="1" ht="12.75"/>
    <row r="10877" customFormat="1" ht="12.75"/>
    <row r="10878" customFormat="1" ht="12.75"/>
    <row r="10879" customFormat="1" ht="12.75"/>
    <row r="10880" customFormat="1" ht="12.75"/>
    <row r="10881" customFormat="1" ht="12.75"/>
    <row r="10882" customFormat="1" ht="12.75"/>
    <row r="10883" customFormat="1" ht="12.75"/>
    <row r="10884" customFormat="1" ht="12.75"/>
    <row r="10885" customFormat="1" ht="12.75"/>
    <row r="10886" customFormat="1" ht="12.75"/>
    <row r="10887" customFormat="1" ht="12.75"/>
    <row r="10888" customFormat="1" ht="12.75"/>
    <row r="10889" customFormat="1" ht="12.75"/>
    <row r="10890" customFormat="1" ht="12.75"/>
    <row r="10891" customFormat="1" ht="12.75"/>
    <row r="10892" customFormat="1" ht="12.75"/>
    <row r="10893" customFormat="1" ht="12.75"/>
    <row r="10894" customFormat="1" ht="12.75"/>
    <row r="10895" customFormat="1" ht="12.75"/>
    <row r="10896" customFormat="1" ht="12.75"/>
    <row r="10897" customFormat="1" ht="12.75"/>
    <row r="10898" customFormat="1" ht="12.75"/>
    <row r="10899" customFormat="1" ht="12.75"/>
    <row r="10900" customFormat="1" ht="12.75"/>
    <row r="10901" customFormat="1" ht="12.75"/>
    <row r="10902" customFormat="1" ht="12.75"/>
    <row r="10903" customFormat="1" ht="12.75"/>
    <row r="10904" customFormat="1" ht="12.75"/>
    <row r="10905" customFormat="1" ht="12.75"/>
    <row r="10906" customFormat="1" ht="12.75"/>
    <row r="10907" customFormat="1" ht="12.75"/>
    <row r="10908" customFormat="1" ht="12.75"/>
    <row r="10909" customFormat="1" ht="12.75"/>
    <row r="10910" customFormat="1" ht="12.75"/>
    <row r="10911" customFormat="1" ht="12.75"/>
    <row r="10912" customFormat="1" ht="12.75"/>
    <row r="10913" customFormat="1" ht="12.75"/>
    <row r="10914" customFormat="1" ht="12.75"/>
    <row r="10915" customFormat="1" ht="12.75"/>
    <row r="10916" customFormat="1" ht="12.75"/>
    <row r="10917" customFormat="1" ht="12.75"/>
    <row r="10918" customFormat="1" ht="12.75"/>
    <row r="10919" customFormat="1" ht="12.75"/>
    <row r="10920" customFormat="1" ht="12.75"/>
    <row r="10921" customFormat="1" ht="12.75"/>
    <row r="10922" customFormat="1" ht="12.75"/>
    <row r="10923" customFormat="1" ht="12.75"/>
    <row r="10924" customFormat="1" ht="12.75"/>
    <row r="10925" customFormat="1" ht="12.75"/>
    <row r="10926" customFormat="1" ht="12.75"/>
    <row r="10927" customFormat="1" ht="12.75"/>
    <row r="10928" customFormat="1" ht="12.75"/>
    <row r="10929" customFormat="1" ht="12.75"/>
    <row r="10930" customFormat="1" ht="12.75"/>
    <row r="10931" customFormat="1" ht="12.75"/>
    <row r="10932" customFormat="1" ht="12.75"/>
    <row r="10933" customFormat="1" ht="12.75"/>
    <row r="10934" customFormat="1" ht="12.75"/>
    <row r="10935" customFormat="1" ht="12.75"/>
    <row r="10936" customFormat="1" ht="12.75"/>
    <row r="10937" customFormat="1" ht="12.75"/>
    <row r="10938" customFormat="1" ht="12.75"/>
    <row r="10939" customFormat="1" ht="12.75"/>
    <row r="10940" customFormat="1" ht="12.75"/>
    <row r="10941" customFormat="1" ht="12.75"/>
    <row r="10942" customFormat="1" ht="12.75"/>
    <row r="10943" customFormat="1" ht="12.75"/>
    <row r="10944" customFormat="1" ht="12.75"/>
    <row r="10945" customFormat="1" ht="12.75"/>
    <row r="10946" customFormat="1" ht="12.75"/>
    <row r="10947" customFormat="1" ht="12.75"/>
    <row r="10948" customFormat="1" ht="12.75"/>
    <row r="10949" customFormat="1" ht="12.75"/>
    <row r="10950" customFormat="1" ht="12.75"/>
    <row r="10951" customFormat="1" ht="12.75"/>
    <row r="10952" customFormat="1" ht="12.75"/>
    <row r="10953" customFormat="1" ht="12.75"/>
    <row r="10954" customFormat="1" ht="12.75"/>
    <row r="10955" customFormat="1" ht="12.75"/>
    <row r="10956" customFormat="1" ht="12.75"/>
    <row r="10957" customFormat="1" ht="12.75"/>
    <row r="10958" customFormat="1" ht="12.75"/>
    <row r="10959" customFormat="1" ht="12.75"/>
    <row r="10960" customFormat="1" ht="12.75"/>
    <row r="10961" customFormat="1" ht="12.75"/>
    <row r="10962" customFormat="1" ht="12.75"/>
    <row r="10963" customFormat="1" ht="12.75"/>
    <row r="10964" customFormat="1" ht="12.75"/>
    <row r="10965" customFormat="1" ht="12.75"/>
    <row r="10966" customFormat="1" ht="12.75"/>
    <row r="10967" customFormat="1" ht="12.75"/>
    <row r="10968" customFormat="1" ht="12.75"/>
    <row r="10969" customFormat="1" ht="12.75"/>
    <row r="10970" customFormat="1" ht="12.75"/>
    <row r="10971" customFormat="1" ht="12.75"/>
    <row r="10972" customFormat="1" ht="12.75"/>
    <row r="10973" customFormat="1" ht="12.75"/>
    <row r="10974" customFormat="1" ht="12.75"/>
    <row r="10975" customFormat="1" ht="12.75"/>
    <row r="10976" customFormat="1" ht="12.75"/>
    <row r="10977" customFormat="1" ht="12.75"/>
    <row r="10978" customFormat="1" ht="12.75"/>
    <row r="10979" customFormat="1" ht="12.75"/>
    <row r="10980" customFormat="1" ht="12.75"/>
    <row r="10981" customFormat="1" ht="12.75"/>
    <row r="10982" customFormat="1" ht="12.75"/>
    <row r="10983" customFormat="1" ht="12.75"/>
    <row r="10984" customFormat="1" ht="12.75"/>
    <row r="10985" customFormat="1" ht="12.75"/>
    <row r="10986" customFormat="1" ht="12.75"/>
    <row r="10987" customFormat="1" ht="12.75"/>
    <row r="10988" customFormat="1" ht="12.75"/>
    <row r="10989" customFormat="1" ht="12.75"/>
    <row r="10990" customFormat="1" ht="12.75"/>
    <row r="10991" customFormat="1" ht="12.75"/>
    <row r="10992" customFormat="1" ht="12.75"/>
    <row r="10993" customFormat="1" ht="12.75"/>
    <row r="10994" customFormat="1" ht="12.75"/>
    <row r="10995" customFormat="1" ht="12.75"/>
    <row r="10996" customFormat="1" ht="12.75"/>
    <row r="10997" customFormat="1" ht="12.75"/>
    <row r="10998" customFormat="1" ht="12.75"/>
    <row r="10999" customFormat="1" ht="12.75"/>
    <row r="11000" customFormat="1" ht="12.75"/>
    <row r="11001" customFormat="1" ht="12.75"/>
    <row r="11002" customFormat="1" ht="12.75"/>
    <row r="11003" customFormat="1" ht="12.75"/>
    <row r="11004" customFormat="1" ht="12.75"/>
    <row r="11005" customFormat="1" ht="12.75"/>
    <row r="11006" customFormat="1" ht="12.75"/>
    <row r="11007" customFormat="1" ht="12.75"/>
    <row r="11008" customFormat="1" ht="12.75"/>
    <row r="11009" customFormat="1" ht="12.75"/>
    <row r="11010" customFormat="1" ht="12.75"/>
    <row r="11011" customFormat="1" ht="12.75"/>
    <row r="11012" customFormat="1" ht="12.75"/>
    <row r="11013" customFormat="1" ht="12.75"/>
    <row r="11014" customFormat="1" ht="12.75"/>
    <row r="11015" customFormat="1" ht="12.75"/>
    <row r="11016" customFormat="1" ht="12.75"/>
    <row r="11017" customFormat="1" ht="12.75"/>
    <row r="11018" customFormat="1" ht="12.75"/>
    <row r="11019" customFormat="1" ht="12.75"/>
    <row r="11020" customFormat="1" ht="12.75"/>
    <row r="11021" customFormat="1" ht="12.75"/>
    <row r="11022" customFormat="1" ht="12.75"/>
    <row r="11023" customFormat="1" ht="12.75"/>
    <row r="11024" customFormat="1" ht="12.75"/>
    <row r="11025" customFormat="1" ht="12.75"/>
    <row r="11026" customFormat="1" ht="12.75"/>
    <row r="11027" customFormat="1" ht="12.75"/>
    <row r="11028" customFormat="1" ht="12.75"/>
    <row r="11029" customFormat="1" ht="12.75"/>
    <row r="11030" customFormat="1" ht="12.75"/>
    <row r="11031" customFormat="1" ht="12.75"/>
    <row r="11032" customFormat="1" ht="12.75"/>
    <row r="11033" customFormat="1" ht="12.75"/>
    <row r="11034" customFormat="1" ht="12.75"/>
    <row r="11035" customFormat="1" ht="12.75"/>
    <row r="11036" customFormat="1" ht="12.75"/>
    <row r="11037" customFormat="1" ht="12.75"/>
    <row r="11038" customFormat="1" ht="12.75"/>
    <row r="11039" customFormat="1" ht="12.75"/>
    <row r="11040" customFormat="1" ht="12.75"/>
    <row r="11041" customFormat="1" ht="12.75"/>
    <row r="11042" customFormat="1" ht="12.75"/>
    <row r="11043" customFormat="1" ht="12.75"/>
    <row r="11044" customFormat="1" ht="12.75"/>
    <row r="11045" customFormat="1" ht="12.75"/>
    <row r="11046" customFormat="1" ht="12.75"/>
    <row r="11047" customFormat="1" ht="12.75"/>
    <row r="11048" customFormat="1" ht="12.75"/>
    <row r="11049" customFormat="1" ht="12.75"/>
    <row r="11050" customFormat="1" ht="12.75"/>
    <row r="11051" customFormat="1" ht="12.75"/>
    <row r="11052" customFormat="1" ht="12.75"/>
    <row r="11053" customFormat="1" ht="12.75"/>
    <row r="11054" customFormat="1" ht="12.75"/>
    <row r="11055" customFormat="1" ht="12.75"/>
    <row r="11056" customFormat="1" ht="12.75"/>
    <row r="11057" customFormat="1" ht="12.75"/>
    <row r="11058" customFormat="1" ht="12.75"/>
    <row r="11059" customFormat="1" ht="12.75"/>
    <row r="11060" customFormat="1" ht="12.75"/>
    <row r="11061" customFormat="1" ht="12.75"/>
    <row r="11062" customFormat="1" ht="12.75"/>
    <row r="11063" customFormat="1" ht="12.75"/>
    <row r="11064" customFormat="1" ht="12.75"/>
    <row r="11065" customFormat="1" ht="12.75"/>
    <row r="11066" customFormat="1" ht="12.75"/>
    <row r="11067" customFormat="1" ht="12.75"/>
    <row r="11068" customFormat="1" ht="12.75"/>
    <row r="11069" customFormat="1" ht="12.75"/>
    <row r="11070" customFormat="1" ht="12.75"/>
    <row r="11071" customFormat="1" ht="12.75"/>
    <row r="11072" customFormat="1" ht="12.75"/>
    <row r="11073" customFormat="1" ht="12.75"/>
    <row r="11074" customFormat="1" ht="12.75"/>
    <row r="11075" customFormat="1" ht="12.75"/>
    <row r="11076" customFormat="1" ht="12.75"/>
    <row r="11077" customFormat="1" ht="12.75"/>
    <row r="11078" customFormat="1" ht="12.75"/>
    <row r="11079" customFormat="1" ht="12.75"/>
    <row r="11080" customFormat="1" ht="12.75"/>
    <row r="11081" customFormat="1" ht="12.75"/>
    <row r="11082" customFormat="1" ht="12.75"/>
    <row r="11083" customFormat="1" ht="12.75"/>
    <row r="11084" customFormat="1" ht="12.75"/>
    <row r="11085" customFormat="1" ht="12.75"/>
    <row r="11086" customFormat="1" ht="12.75"/>
    <row r="11087" customFormat="1" ht="12.75"/>
    <row r="11088" customFormat="1" ht="12.75"/>
    <row r="11089" customFormat="1" ht="12.75"/>
    <row r="11090" customFormat="1" ht="12.75"/>
    <row r="11091" customFormat="1" ht="12.75"/>
    <row r="11092" customFormat="1" ht="12.75"/>
    <row r="11093" customFormat="1" ht="12.75"/>
    <row r="11094" customFormat="1" ht="12.75"/>
    <row r="11095" customFormat="1" ht="12.75"/>
    <row r="11096" customFormat="1" ht="12.75"/>
    <row r="11097" customFormat="1" ht="12.75"/>
    <row r="11098" customFormat="1" ht="12.75"/>
    <row r="11099" customFormat="1" ht="12.75"/>
    <row r="11100" customFormat="1" ht="12.75"/>
    <row r="11101" customFormat="1" ht="12.75"/>
    <row r="11102" customFormat="1" ht="12.75"/>
    <row r="11103" customFormat="1" ht="12.75"/>
    <row r="11104" customFormat="1" ht="12.75"/>
    <row r="11105" customFormat="1" ht="12.75"/>
    <row r="11106" customFormat="1" ht="12.75"/>
    <row r="11107" customFormat="1" ht="12.75"/>
    <row r="11108" customFormat="1" ht="12.75"/>
    <row r="11109" customFormat="1" ht="12.75"/>
    <row r="11110" customFormat="1" ht="12.75"/>
    <row r="11111" customFormat="1" ht="12.75"/>
    <row r="11112" customFormat="1" ht="12.75"/>
    <row r="11113" customFormat="1" ht="12.75"/>
    <row r="11114" customFormat="1" ht="12.75"/>
    <row r="11115" customFormat="1" ht="12.75"/>
    <row r="11116" customFormat="1" ht="12.75"/>
    <row r="11117" customFormat="1" ht="12.75"/>
    <row r="11118" customFormat="1" ht="12.75"/>
    <row r="11119" customFormat="1" ht="12.75"/>
    <row r="11120" customFormat="1" ht="12.75"/>
    <row r="11121" customFormat="1" ht="12.75"/>
    <row r="11122" customFormat="1" ht="12.75"/>
    <row r="11123" customFormat="1" ht="12.75"/>
    <row r="11124" customFormat="1" ht="12.75"/>
    <row r="11125" customFormat="1" ht="12.75"/>
    <row r="11126" customFormat="1" ht="12.75"/>
    <row r="11127" customFormat="1" ht="12.75"/>
    <row r="11128" customFormat="1" ht="12.75"/>
    <row r="11129" customFormat="1" ht="12.75"/>
    <row r="11130" customFormat="1" ht="12.75"/>
    <row r="11131" customFormat="1" ht="12.75"/>
    <row r="11132" customFormat="1" ht="12.75"/>
    <row r="11133" customFormat="1" ht="12.75"/>
    <row r="11134" customFormat="1" ht="12.75"/>
    <row r="11135" customFormat="1" ht="12.75"/>
    <row r="11136" customFormat="1" ht="12.75"/>
    <row r="11137" customFormat="1" ht="12.75"/>
    <row r="11138" customFormat="1" ht="12.75"/>
    <row r="11139" customFormat="1" ht="12.75"/>
    <row r="11140" customFormat="1" ht="12.75"/>
    <row r="11141" customFormat="1" ht="12.75"/>
    <row r="11142" customFormat="1" ht="12.75"/>
    <row r="11143" customFormat="1" ht="12.75"/>
    <row r="11144" customFormat="1" ht="12.75"/>
    <row r="11145" customFormat="1" ht="12.75"/>
    <row r="11146" customFormat="1" ht="12.75"/>
    <row r="11147" customFormat="1" ht="12.75"/>
    <row r="11148" customFormat="1" ht="12.75"/>
    <row r="11149" customFormat="1" ht="12.75"/>
    <row r="11150" customFormat="1" ht="12.75"/>
    <row r="11151" customFormat="1" ht="12.75"/>
    <row r="11152" customFormat="1" ht="12.75"/>
    <row r="11153" customFormat="1" ht="12.75"/>
    <row r="11154" customFormat="1" ht="12.75"/>
    <row r="11155" customFormat="1" ht="12.75"/>
    <row r="11156" customFormat="1" ht="12.75"/>
    <row r="11157" customFormat="1" ht="12.75"/>
    <row r="11158" customFormat="1" ht="12.75"/>
    <row r="11159" customFormat="1" ht="12.75"/>
    <row r="11160" customFormat="1" ht="12.75"/>
    <row r="11161" customFormat="1" ht="12.75"/>
    <row r="11162" customFormat="1" ht="12.75"/>
    <row r="11163" customFormat="1" ht="12.75"/>
    <row r="11164" customFormat="1" ht="12.75"/>
    <row r="11165" customFormat="1" ht="12.75"/>
    <row r="11166" customFormat="1" ht="12.75"/>
    <row r="11167" customFormat="1" ht="12.75"/>
    <row r="11168" customFormat="1" ht="12.75"/>
    <row r="11169" customFormat="1" ht="12.75"/>
    <row r="11170" customFormat="1" ht="12.75"/>
    <row r="11171" customFormat="1" ht="12.75"/>
    <row r="11172" customFormat="1" ht="12.75"/>
    <row r="11173" customFormat="1" ht="12.75"/>
    <row r="11174" customFormat="1" ht="12.75"/>
    <row r="11175" customFormat="1" ht="12.75"/>
    <row r="11176" customFormat="1" ht="12.75"/>
    <row r="11177" customFormat="1" ht="12.75"/>
    <row r="11178" customFormat="1" ht="12.75"/>
    <row r="11179" customFormat="1" ht="12.75"/>
    <row r="11180" customFormat="1" ht="12.75"/>
    <row r="11181" customFormat="1" ht="12.75"/>
    <row r="11182" customFormat="1" ht="12.75"/>
    <row r="11183" customFormat="1" ht="12.75"/>
    <row r="11184" customFormat="1" ht="12.75"/>
    <row r="11185" customFormat="1" ht="12.75"/>
    <row r="11186" customFormat="1" ht="12.75"/>
    <row r="11187" customFormat="1" ht="12.75"/>
    <row r="11188" customFormat="1" ht="12.75"/>
    <row r="11189" customFormat="1" ht="12.75"/>
    <row r="11190" customFormat="1" ht="12.75"/>
    <row r="11191" customFormat="1" ht="12.75"/>
    <row r="11192" customFormat="1" ht="12.75"/>
    <row r="11193" customFormat="1" ht="12.75"/>
    <row r="11194" customFormat="1" ht="12.75"/>
    <row r="11195" customFormat="1" ht="12.75"/>
    <row r="11196" customFormat="1" ht="12.75"/>
    <row r="11197" customFormat="1" ht="12.75"/>
    <row r="11198" customFormat="1" ht="12.75"/>
    <row r="11199" customFormat="1" ht="12.75"/>
    <row r="11200" customFormat="1" ht="12.75"/>
    <row r="11201" customFormat="1" ht="12.75"/>
    <row r="11202" customFormat="1" ht="12.75"/>
    <row r="11203" customFormat="1" ht="12.75"/>
    <row r="11204" customFormat="1" ht="12.75"/>
    <row r="11205" customFormat="1" ht="12.75"/>
    <row r="11206" customFormat="1" ht="12.75"/>
    <row r="11207" customFormat="1" ht="12.75"/>
    <row r="11208" customFormat="1" ht="12.75"/>
    <row r="11209" customFormat="1" ht="12.75"/>
    <row r="11210" customFormat="1" ht="12.75"/>
    <row r="11211" customFormat="1" ht="12.75"/>
    <row r="11212" customFormat="1" ht="12.75"/>
    <row r="11213" customFormat="1" ht="12.75"/>
    <row r="11214" customFormat="1" ht="12.75"/>
    <row r="11215" customFormat="1" ht="12.75"/>
    <row r="11216" customFormat="1" ht="12.75"/>
    <row r="11217" customFormat="1" ht="12.75"/>
    <row r="11218" customFormat="1" ht="12.75"/>
    <row r="11219" customFormat="1" ht="12.75"/>
    <row r="11220" customFormat="1" ht="12.75"/>
    <row r="11221" customFormat="1" ht="12.75"/>
    <row r="11222" customFormat="1" ht="12.75"/>
    <row r="11223" customFormat="1" ht="12.75"/>
    <row r="11224" customFormat="1" ht="12.75"/>
    <row r="11225" customFormat="1" ht="12.75"/>
    <row r="11226" customFormat="1" ht="12.75"/>
    <row r="11227" customFormat="1" ht="12.75"/>
    <row r="11228" customFormat="1" ht="12.75"/>
    <row r="11229" customFormat="1" ht="12.75"/>
    <row r="11230" customFormat="1" ht="12.75"/>
    <row r="11231" customFormat="1" ht="12.75"/>
    <row r="11232" customFormat="1" ht="12.75"/>
    <row r="11233" customFormat="1" ht="12.75"/>
    <row r="11234" customFormat="1" ht="12.75"/>
    <row r="11235" customFormat="1" ht="12.75"/>
    <row r="11236" customFormat="1" ht="12.75"/>
    <row r="11237" customFormat="1" ht="12.75"/>
    <row r="11238" customFormat="1" ht="12.75"/>
    <row r="11239" customFormat="1" ht="12.75"/>
    <row r="11240" customFormat="1" ht="12.75"/>
    <row r="11241" customFormat="1" ht="12.75"/>
    <row r="11242" customFormat="1" ht="12.75"/>
    <row r="11243" customFormat="1" ht="12.75"/>
    <row r="11244" customFormat="1" ht="12.75"/>
    <row r="11245" customFormat="1" ht="12.75"/>
    <row r="11246" customFormat="1" ht="12.75"/>
    <row r="11247" customFormat="1" ht="12.75"/>
    <row r="11248" customFormat="1" ht="12.75"/>
    <row r="11249" customFormat="1" ht="12.75"/>
    <row r="11250" customFormat="1" ht="12.75"/>
    <row r="11251" customFormat="1" ht="12.75"/>
    <row r="11252" customFormat="1" ht="12.75"/>
    <row r="11253" customFormat="1" ht="12.75"/>
    <row r="11254" customFormat="1" ht="12.75"/>
    <row r="11255" customFormat="1" ht="12.75"/>
    <row r="11256" customFormat="1" ht="12.75"/>
    <row r="11257" customFormat="1" ht="12.75"/>
    <row r="11258" customFormat="1" ht="12.75"/>
    <row r="11259" customFormat="1" ht="12.75"/>
    <row r="11260" customFormat="1" ht="12.75"/>
    <row r="11261" customFormat="1" ht="12.75"/>
    <row r="11262" customFormat="1" ht="12.75"/>
    <row r="11263" customFormat="1" ht="12.75"/>
    <row r="11264" customFormat="1" ht="12.75"/>
    <row r="11265" customFormat="1" ht="12.75"/>
    <row r="11266" customFormat="1" ht="12.75"/>
    <row r="11267" customFormat="1" ht="12.75"/>
    <row r="11268" customFormat="1" ht="12.75"/>
    <row r="11269" customFormat="1" ht="12.75"/>
    <row r="11270" customFormat="1" ht="12.75"/>
    <row r="11271" customFormat="1" ht="12.75"/>
    <row r="11272" customFormat="1" ht="12.75"/>
    <row r="11273" customFormat="1" ht="12.75"/>
    <row r="11274" customFormat="1" ht="12.75"/>
    <row r="11275" customFormat="1" ht="12.75"/>
    <row r="11276" customFormat="1" ht="12.75"/>
    <row r="11277" customFormat="1" ht="12.75"/>
    <row r="11278" customFormat="1" ht="12.75"/>
    <row r="11279" customFormat="1" ht="12.75"/>
    <row r="11280" customFormat="1" ht="12.75"/>
    <row r="11281" customFormat="1" ht="12.75"/>
    <row r="11282" customFormat="1" ht="12.75"/>
    <row r="11283" customFormat="1" ht="12.75"/>
    <row r="11284" customFormat="1" ht="12.75"/>
    <row r="11285" customFormat="1" ht="12.75"/>
    <row r="11286" customFormat="1" ht="12.75"/>
    <row r="11287" customFormat="1" ht="12.75"/>
    <row r="11288" customFormat="1" ht="12.75"/>
    <row r="11289" customFormat="1" ht="12.75"/>
    <row r="11290" customFormat="1" ht="12.75"/>
    <row r="11291" customFormat="1" ht="12.75"/>
    <row r="11292" customFormat="1" ht="12.75"/>
    <row r="11293" customFormat="1" ht="12.75"/>
    <row r="11294" customFormat="1" ht="12.75"/>
    <row r="11295" customFormat="1" ht="12.75"/>
    <row r="11296" customFormat="1" ht="12.75"/>
    <row r="11297" customFormat="1" ht="12.75"/>
    <row r="11298" customFormat="1" ht="12.75"/>
    <row r="11299" customFormat="1" ht="12.75"/>
    <row r="11300" customFormat="1" ht="12.75"/>
    <row r="11301" customFormat="1" ht="12.75"/>
    <row r="11302" customFormat="1" ht="12.75"/>
    <row r="11303" customFormat="1" ht="12.75"/>
    <row r="11304" customFormat="1" ht="12.75"/>
    <row r="11305" customFormat="1" ht="12.75"/>
    <row r="11306" customFormat="1" ht="12.75"/>
    <row r="11307" customFormat="1" ht="12.75"/>
    <row r="11308" customFormat="1" ht="12.75"/>
    <row r="11309" customFormat="1" ht="12.75"/>
    <row r="11310" customFormat="1" ht="12.75"/>
    <row r="11311" customFormat="1" ht="12.75"/>
    <row r="11312" customFormat="1" ht="12.75"/>
    <row r="11313" customFormat="1" ht="12.75"/>
    <row r="11314" customFormat="1" ht="12.75"/>
    <row r="11315" customFormat="1" ht="12.75"/>
    <row r="11316" customFormat="1" ht="12.75"/>
    <row r="11317" customFormat="1" ht="12.75"/>
    <row r="11318" customFormat="1" ht="12.75"/>
    <row r="11319" customFormat="1" ht="12.75"/>
    <row r="11320" customFormat="1" ht="12.75"/>
    <row r="11321" customFormat="1" ht="12.75"/>
    <row r="11322" customFormat="1" ht="12.75"/>
    <row r="11323" customFormat="1" ht="12.75"/>
    <row r="11324" customFormat="1" ht="12.75"/>
    <row r="11325" customFormat="1" ht="12.75"/>
    <row r="11326" customFormat="1" ht="12.75"/>
    <row r="11327" customFormat="1" ht="12.75"/>
    <row r="11328" customFormat="1" ht="12.75"/>
    <row r="11329" customFormat="1" ht="12.75"/>
    <row r="11330" customFormat="1" ht="12.75"/>
    <row r="11331" customFormat="1" ht="12.75"/>
    <row r="11332" customFormat="1" ht="12.75"/>
    <row r="11333" customFormat="1" ht="12.75"/>
    <row r="11334" customFormat="1" ht="12.75"/>
    <row r="11335" customFormat="1" ht="12.75"/>
    <row r="11336" customFormat="1" ht="12.75"/>
    <row r="11337" customFormat="1" ht="12.75"/>
    <row r="11338" customFormat="1" ht="12.75"/>
    <row r="11339" customFormat="1" ht="12.75"/>
    <row r="11340" customFormat="1" ht="12.75"/>
    <row r="11341" customFormat="1" ht="12.75"/>
    <row r="11342" customFormat="1" ht="12.75"/>
    <row r="11343" customFormat="1" ht="12.75"/>
    <row r="11344" customFormat="1" ht="12.75"/>
    <row r="11345" customFormat="1" ht="12.75"/>
    <row r="11346" customFormat="1" ht="12.75"/>
    <row r="11347" customFormat="1" ht="12.75"/>
    <row r="11348" customFormat="1" ht="12.75"/>
    <row r="11349" customFormat="1" ht="12.75"/>
    <row r="11350" customFormat="1" ht="12.75"/>
    <row r="11351" customFormat="1" ht="12.75"/>
    <row r="11352" customFormat="1" ht="12.75"/>
    <row r="11353" customFormat="1" ht="12.75"/>
    <row r="11354" customFormat="1" ht="12.75"/>
    <row r="11355" customFormat="1" ht="12.75"/>
    <row r="11356" customFormat="1" ht="12.75"/>
    <row r="11357" customFormat="1" ht="12.75"/>
    <row r="11358" customFormat="1" ht="12.75"/>
    <row r="11359" customFormat="1" ht="12.75"/>
    <row r="11360" customFormat="1" ht="12.75"/>
    <row r="11361" customFormat="1" ht="12.75"/>
    <row r="11362" customFormat="1" ht="12.75"/>
    <row r="11363" customFormat="1" ht="12.75"/>
    <row r="11364" customFormat="1" ht="12.75"/>
    <row r="11365" customFormat="1" ht="12.75"/>
    <row r="11366" customFormat="1" ht="12.75"/>
    <row r="11367" customFormat="1" ht="12.75"/>
    <row r="11368" customFormat="1" ht="12.75"/>
    <row r="11369" customFormat="1" ht="12.75"/>
    <row r="11370" customFormat="1" ht="12.75"/>
    <row r="11371" customFormat="1" ht="12.75"/>
    <row r="11372" customFormat="1" ht="12.75"/>
    <row r="11373" customFormat="1" ht="12.75"/>
    <row r="11374" customFormat="1" ht="12.75"/>
    <row r="11375" customFormat="1" ht="12.75"/>
    <row r="11376" customFormat="1" ht="12.75"/>
    <row r="11377" customFormat="1" ht="12.75"/>
    <row r="11378" customFormat="1" ht="12.75"/>
    <row r="11379" customFormat="1" ht="12.75"/>
    <row r="11380" customFormat="1" ht="12.75"/>
    <row r="11381" customFormat="1" ht="12.75"/>
    <row r="11382" customFormat="1" ht="12.75"/>
    <row r="11383" customFormat="1" ht="12.75"/>
    <row r="11384" customFormat="1" ht="12.75"/>
    <row r="11385" customFormat="1" ht="12.75"/>
    <row r="11386" customFormat="1" ht="12.75"/>
    <row r="11387" customFormat="1" ht="12.75"/>
    <row r="11388" customFormat="1" ht="12.75"/>
    <row r="11389" customFormat="1" ht="12.75"/>
    <row r="11390" customFormat="1" ht="12.75"/>
    <row r="11391" customFormat="1" ht="12.75"/>
    <row r="11392" customFormat="1" ht="12.75"/>
    <row r="11393" customFormat="1" ht="12.75"/>
    <row r="11394" customFormat="1" ht="12.75"/>
    <row r="11395" customFormat="1" ht="12.75"/>
    <row r="11396" customFormat="1" ht="12.75"/>
    <row r="11397" customFormat="1" ht="12.75"/>
    <row r="11398" customFormat="1" ht="12.75"/>
    <row r="11399" customFormat="1" ht="12.75"/>
    <row r="11400" customFormat="1" ht="12.75"/>
    <row r="11401" customFormat="1" ht="12.75"/>
    <row r="11402" customFormat="1" ht="12.75"/>
    <row r="11403" customFormat="1" ht="12.75"/>
    <row r="11404" customFormat="1" ht="12.75"/>
    <row r="11405" customFormat="1" ht="12.75"/>
    <row r="11406" customFormat="1" ht="12.75"/>
    <row r="11407" customFormat="1" ht="12.75"/>
    <row r="11408" customFormat="1" ht="12.75"/>
    <row r="11409" customFormat="1" ht="12.75"/>
    <row r="11410" customFormat="1" ht="12.75"/>
    <row r="11411" customFormat="1" ht="12.75"/>
    <row r="11412" customFormat="1" ht="12.75"/>
    <row r="11413" customFormat="1" ht="12.75"/>
    <row r="11414" customFormat="1" ht="12.75"/>
    <row r="11415" customFormat="1" ht="12.75"/>
    <row r="11416" customFormat="1" ht="12.75"/>
    <row r="11417" customFormat="1" ht="12.75"/>
    <row r="11418" customFormat="1" ht="12.75"/>
    <row r="11419" customFormat="1" ht="12.75"/>
    <row r="11420" customFormat="1" ht="12.75"/>
    <row r="11421" customFormat="1" ht="12.75"/>
    <row r="11422" customFormat="1" ht="12.75"/>
    <row r="11423" customFormat="1" ht="12.75"/>
    <row r="11424" customFormat="1" ht="12.75"/>
    <row r="11425" customFormat="1" ht="12.75"/>
    <row r="11426" customFormat="1" ht="12.75"/>
    <row r="11427" customFormat="1" ht="12.75"/>
    <row r="11428" customFormat="1" ht="12.75"/>
    <row r="11429" customFormat="1" ht="12.75"/>
    <row r="11430" customFormat="1" ht="12.75"/>
    <row r="11431" customFormat="1" ht="12.75"/>
    <row r="11432" customFormat="1" ht="12.75"/>
    <row r="11433" customFormat="1" ht="12.75"/>
    <row r="11434" customFormat="1" ht="12.75"/>
    <row r="11435" customFormat="1" ht="12.75"/>
    <row r="11436" customFormat="1" ht="12.75"/>
    <row r="11437" customFormat="1" ht="12.75"/>
    <row r="11438" customFormat="1" ht="12.75"/>
    <row r="11439" customFormat="1" ht="12.75"/>
    <row r="11440" customFormat="1" ht="12.75"/>
    <row r="11441" customFormat="1" ht="12.75"/>
    <row r="11442" customFormat="1" ht="12.75"/>
    <row r="11443" customFormat="1" ht="12.75"/>
    <row r="11444" customFormat="1" ht="12.75"/>
    <row r="11445" customFormat="1" ht="12.75"/>
    <row r="11446" customFormat="1" ht="12.75"/>
    <row r="11447" customFormat="1" ht="12.75"/>
    <row r="11448" customFormat="1" ht="12.75"/>
    <row r="11449" customFormat="1" ht="12.75"/>
    <row r="11450" customFormat="1" ht="12.75"/>
    <row r="11451" customFormat="1" ht="12.75"/>
    <row r="11452" customFormat="1" ht="12.75"/>
    <row r="11453" customFormat="1" ht="12.75"/>
    <row r="11454" customFormat="1" ht="12.75"/>
    <row r="11455" customFormat="1" ht="12.75"/>
    <row r="11456" customFormat="1" ht="12.75"/>
    <row r="11457" customFormat="1" ht="12.75"/>
    <row r="11458" customFormat="1" ht="12.75"/>
    <row r="11459" customFormat="1" ht="12.75"/>
    <row r="11460" customFormat="1" ht="12.75"/>
    <row r="11461" customFormat="1" ht="12.75"/>
    <row r="11462" customFormat="1" ht="12.75"/>
    <row r="11463" customFormat="1" ht="12.75"/>
    <row r="11464" customFormat="1" ht="12.75"/>
    <row r="11465" customFormat="1" ht="12.75"/>
    <row r="11466" customFormat="1" ht="12.75"/>
    <row r="11467" customFormat="1" ht="12.75"/>
    <row r="11468" customFormat="1" ht="12.75"/>
    <row r="11469" customFormat="1" ht="12.75"/>
    <row r="11470" customFormat="1" ht="12.75"/>
    <row r="11471" customFormat="1" ht="12.75"/>
    <row r="11472" customFormat="1" ht="12.75"/>
    <row r="11473" customFormat="1" ht="12.75"/>
    <row r="11474" customFormat="1" ht="12.75"/>
    <row r="11475" customFormat="1" ht="12.75"/>
    <row r="11476" customFormat="1" ht="12.75"/>
    <row r="11477" customFormat="1" ht="12.75"/>
    <row r="11478" customFormat="1" ht="12.75"/>
    <row r="11479" customFormat="1" ht="12.75"/>
    <row r="11480" customFormat="1" ht="12.75"/>
    <row r="11481" customFormat="1" ht="12.75"/>
    <row r="11482" customFormat="1" ht="12.75"/>
    <row r="11483" customFormat="1" ht="12.75"/>
    <row r="11484" customFormat="1" ht="12.75"/>
    <row r="11485" customFormat="1" ht="12.75"/>
    <row r="11486" customFormat="1" ht="12.75"/>
    <row r="11487" customFormat="1" ht="12.75"/>
    <row r="11488" customFormat="1" ht="12.75"/>
    <row r="11489" customFormat="1" ht="12.75"/>
    <row r="11490" customFormat="1" ht="12.75"/>
    <row r="11491" customFormat="1" ht="12.75"/>
    <row r="11492" customFormat="1" ht="12.75"/>
    <row r="11493" customFormat="1" ht="12.75"/>
    <row r="11494" customFormat="1" ht="12.75"/>
    <row r="11495" customFormat="1" ht="12.75"/>
    <row r="11496" customFormat="1" ht="12.75"/>
    <row r="11497" customFormat="1" ht="12.75"/>
    <row r="11498" customFormat="1" ht="12.75"/>
    <row r="11499" customFormat="1" ht="12.75"/>
    <row r="11500" customFormat="1" ht="12.75"/>
    <row r="11501" customFormat="1" ht="12.75"/>
    <row r="11502" customFormat="1" ht="12.75"/>
    <row r="11503" customFormat="1" ht="12.75"/>
    <row r="11504" customFormat="1" ht="12.75"/>
    <row r="11505" customFormat="1" ht="12.75"/>
    <row r="11506" customFormat="1" ht="12.75"/>
    <row r="11507" customFormat="1" ht="12.75"/>
    <row r="11508" customFormat="1" ht="12.75"/>
    <row r="11509" customFormat="1" ht="12.75"/>
    <row r="11510" customFormat="1" ht="12.75"/>
    <row r="11511" customFormat="1" ht="12.75"/>
    <row r="11512" customFormat="1" ht="12.75"/>
    <row r="11513" customFormat="1" ht="12.75"/>
    <row r="11514" customFormat="1" ht="12.75"/>
    <row r="11515" customFormat="1" ht="12.75"/>
    <row r="11516" customFormat="1" ht="12.75"/>
    <row r="11517" customFormat="1" ht="12.75"/>
    <row r="11518" customFormat="1" ht="12.75"/>
    <row r="11519" customFormat="1" ht="12.75"/>
    <row r="11520" customFormat="1" ht="12.75"/>
    <row r="11521" customFormat="1" ht="12.75"/>
    <row r="11522" customFormat="1" ht="12.75"/>
    <row r="11523" customFormat="1" ht="12.75"/>
    <row r="11524" customFormat="1" ht="12.75"/>
    <row r="11525" customFormat="1" ht="12.75"/>
    <row r="11526" customFormat="1" ht="12.75"/>
    <row r="11527" customFormat="1" ht="12.75"/>
    <row r="11528" customFormat="1" ht="12.75"/>
    <row r="11529" customFormat="1" ht="12.75"/>
    <row r="11530" customFormat="1" ht="12.75"/>
    <row r="11531" customFormat="1" ht="12.75"/>
    <row r="11532" customFormat="1" ht="12.75"/>
    <row r="11533" customFormat="1" ht="12.75"/>
    <row r="11534" customFormat="1" ht="12.75"/>
    <row r="11535" customFormat="1" ht="12.75"/>
    <row r="11536" customFormat="1" ht="12.75"/>
    <row r="11537" customFormat="1" ht="12.75"/>
    <row r="11538" customFormat="1" ht="12.75"/>
    <row r="11539" customFormat="1" ht="12.75"/>
    <row r="11540" customFormat="1" ht="12.75"/>
    <row r="11541" customFormat="1" ht="12.75"/>
    <row r="11542" customFormat="1" ht="12.75"/>
    <row r="11543" customFormat="1" ht="12.75"/>
    <row r="11544" customFormat="1" ht="12.75"/>
    <row r="11545" customFormat="1" ht="12.75"/>
    <row r="11546" customFormat="1" ht="12.75"/>
    <row r="11547" customFormat="1" ht="12.75"/>
    <row r="11548" customFormat="1" ht="12.75"/>
    <row r="11549" customFormat="1" ht="12.75"/>
    <row r="11550" customFormat="1" ht="12.75"/>
    <row r="11551" customFormat="1" ht="12.75"/>
    <row r="11552" customFormat="1" ht="12.75"/>
    <row r="11553" customFormat="1" ht="12.75"/>
    <row r="11554" customFormat="1" ht="12.75"/>
    <row r="11555" customFormat="1" ht="12.75"/>
    <row r="11556" customFormat="1" ht="12.75"/>
    <row r="11557" customFormat="1" ht="12.75"/>
    <row r="11558" customFormat="1" ht="12.75"/>
    <row r="11559" customFormat="1" ht="12.75"/>
    <row r="11560" customFormat="1" ht="12.75"/>
    <row r="11561" customFormat="1" ht="12.75"/>
    <row r="11562" customFormat="1" ht="12.75"/>
    <row r="11563" customFormat="1" ht="12.75"/>
    <row r="11564" customFormat="1" ht="12.75"/>
    <row r="11565" customFormat="1" ht="12.75"/>
    <row r="11566" customFormat="1" ht="12.75"/>
    <row r="11567" customFormat="1" ht="12.75"/>
    <row r="11568" customFormat="1" ht="12.75"/>
    <row r="11569" customFormat="1" ht="12.75"/>
    <row r="11570" customFormat="1" ht="12.75"/>
    <row r="11571" customFormat="1" ht="12.75"/>
    <row r="11572" customFormat="1" ht="12.75"/>
    <row r="11573" customFormat="1" ht="12.75"/>
    <row r="11574" customFormat="1" ht="12.75"/>
    <row r="11575" customFormat="1" ht="12.75"/>
    <row r="11576" customFormat="1" ht="12.75"/>
    <row r="11577" customFormat="1" ht="12.75"/>
    <row r="11578" customFormat="1" ht="12.75"/>
    <row r="11579" customFormat="1" ht="12.75"/>
    <row r="11580" customFormat="1" ht="12.75"/>
    <row r="11581" customFormat="1" ht="12.75"/>
    <row r="11582" customFormat="1" ht="12.75"/>
    <row r="11583" customFormat="1" ht="12.75"/>
    <row r="11584" customFormat="1" ht="12.75"/>
    <row r="11585" customFormat="1" ht="12.75"/>
    <row r="11586" customFormat="1" ht="12.75"/>
    <row r="11587" customFormat="1" ht="12.75"/>
    <row r="11588" customFormat="1" ht="12.75"/>
    <row r="11589" customFormat="1" ht="12.75"/>
    <row r="11590" customFormat="1" ht="12.75"/>
    <row r="11591" customFormat="1" ht="12.75"/>
    <row r="11592" customFormat="1" ht="12.75"/>
    <row r="11593" customFormat="1" ht="12.75"/>
    <row r="11594" customFormat="1" ht="12.75"/>
    <row r="11595" customFormat="1" ht="12.75"/>
    <row r="11596" customFormat="1" ht="12.75"/>
    <row r="11597" customFormat="1" ht="12.75"/>
    <row r="11598" customFormat="1" ht="12.75"/>
    <row r="11599" customFormat="1" ht="12.75"/>
    <row r="11600" customFormat="1" ht="12.75"/>
    <row r="11601" customFormat="1" ht="12.75"/>
    <row r="11602" customFormat="1" ht="12.75"/>
    <row r="11603" customFormat="1" ht="12.75"/>
    <row r="11604" customFormat="1" ht="12.75"/>
    <row r="11605" customFormat="1" ht="12.75"/>
    <row r="11606" customFormat="1" ht="12.75"/>
    <row r="11607" customFormat="1" ht="12.75"/>
    <row r="11608" customFormat="1" ht="12.75"/>
    <row r="11609" customFormat="1" ht="12.75"/>
    <row r="11610" customFormat="1" ht="12.75"/>
    <row r="11611" customFormat="1" ht="12.75"/>
    <row r="11612" customFormat="1" ht="12.75"/>
    <row r="11613" customFormat="1" ht="12.75"/>
    <row r="11614" customFormat="1" ht="12.75"/>
    <row r="11615" customFormat="1" ht="12.75"/>
    <row r="11616" customFormat="1" ht="12.75"/>
    <row r="11617" customFormat="1" ht="12.75"/>
    <row r="11618" customFormat="1" ht="12.75"/>
    <row r="11619" customFormat="1" ht="12.75"/>
    <row r="11620" customFormat="1" ht="12.75"/>
    <row r="11621" customFormat="1" ht="12.75"/>
    <row r="11622" customFormat="1" ht="12.75"/>
    <row r="11623" customFormat="1" ht="12.75"/>
    <row r="11624" customFormat="1" ht="12.75"/>
    <row r="11625" customFormat="1" ht="12.75"/>
    <row r="11626" customFormat="1" ht="12.75"/>
    <row r="11627" customFormat="1" ht="12.75"/>
    <row r="11628" customFormat="1" ht="12.75"/>
    <row r="11629" customFormat="1" ht="12.75"/>
    <row r="11630" customFormat="1" ht="12.75"/>
    <row r="11631" customFormat="1" ht="12.75"/>
    <row r="11632" customFormat="1" ht="12.75"/>
    <row r="11633" customFormat="1" ht="12.75"/>
    <row r="11634" customFormat="1" ht="12.75"/>
    <row r="11635" customFormat="1" ht="12.75"/>
    <row r="11636" customFormat="1" ht="12.75"/>
    <row r="11637" customFormat="1" ht="12.75"/>
    <row r="11638" customFormat="1" ht="12.75"/>
    <row r="11639" customFormat="1" ht="12.75"/>
    <row r="11640" customFormat="1" ht="12.75"/>
    <row r="11641" customFormat="1" ht="12.75"/>
    <row r="11642" customFormat="1" ht="12.75"/>
    <row r="11643" customFormat="1" ht="12.75"/>
    <row r="11644" customFormat="1" ht="12.75"/>
    <row r="11645" customFormat="1" ht="12.75"/>
    <row r="11646" customFormat="1" ht="12.75"/>
    <row r="11647" customFormat="1" ht="12.75"/>
    <row r="11648" customFormat="1" ht="12.75"/>
    <row r="11649" customFormat="1" ht="12.75"/>
    <row r="11650" customFormat="1" ht="12.75"/>
    <row r="11651" customFormat="1" ht="12.75"/>
    <row r="11652" customFormat="1" ht="12.75"/>
    <row r="11653" customFormat="1" ht="12.75"/>
    <row r="11654" customFormat="1" ht="12.75"/>
    <row r="11655" customFormat="1" ht="12.75"/>
    <row r="11656" customFormat="1" ht="12.75"/>
    <row r="11657" customFormat="1" ht="12.75"/>
    <row r="11658" customFormat="1" ht="12.75"/>
    <row r="11659" customFormat="1" ht="12.75"/>
    <row r="11660" customFormat="1" ht="12.75"/>
    <row r="11661" customFormat="1" ht="12.75"/>
    <row r="11662" customFormat="1" ht="12.75"/>
    <row r="11663" customFormat="1" ht="12.75"/>
    <row r="11664" customFormat="1" ht="12.75"/>
    <row r="11665" customFormat="1" ht="12.75"/>
    <row r="11666" customFormat="1" ht="12.75"/>
    <row r="11667" customFormat="1" ht="12.75"/>
    <row r="11668" customFormat="1" ht="12.75"/>
    <row r="11669" customFormat="1" ht="12.75"/>
    <row r="11670" customFormat="1" ht="12.75"/>
    <row r="11671" customFormat="1" ht="12.75"/>
    <row r="11672" customFormat="1" ht="12.75"/>
    <row r="11673" customFormat="1" ht="12.75"/>
    <row r="11674" customFormat="1" ht="12.75"/>
    <row r="11675" customFormat="1" ht="12.75"/>
    <row r="11676" customFormat="1" ht="12.75"/>
    <row r="11677" customFormat="1" ht="12.75"/>
    <row r="11678" customFormat="1" ht="12.75"/>
    <row r="11679" customFormat="1" ht="12.75"/>
    <row r="11680" customFormat="1" ht="12.75"/>
    <row r="11681" customFormat="1" ht="12.75"/>
    <row r="11682" customFormat="1" ht="12.75"/>
    <row r="11683" customFormat="1" ht="12.75"/>
    <row r="11684" customFormat="1" ht="12.75"/>
    <row r="11685" customFormat="1" ht="12.75"/>
    <row r="11686" customFormat="1" ht="12.75"/>
    <row r="11687" customFormat="1" ht="12.75"/>
    <row r="11688" customFormat="1" ht="12.75"/>
    <row r="11689" customFormat="1" ht="12.75"/>
    <row r="11690" customFormat="1" ht="12.75"/>
    <row r="11691" customFormat="1" ht="12.75"/>
    <row r="11692" customFormat="1" ht="12.75"/>
    <row r="11693" customFormat="1" ht="12.75"/>
    <row r="11694" customFormat="1" ht="12.75"/>
    <row r="11695" customFormat="1" ht="12.75"/>
    <row r="11696" customFormat="1" ht="12.75"/>
    <row r="11697" customFormat="1" ht="12.75"/>
    <row r="11698" customFormat="1" ht="12.75"/>
    <row r="11699" customFormat="1" ht="12.75"/>
    <row r="11700" customFormat="1" ht="12.75"/>
    <row r="11701" customFormat="1" ht="12.75"/>
    <row r="11702" customFormat="1" ht="12.75"/>
    <row r="11703" customFormat="1" ht="12.75"/>
    <row r="11704" customFormat="1" ht="12.75"/>
    <row r="11705" customFormat="1" ht="12.75"/>
    <row r="11706" customFormat="1" ht="12.75"/>
    <row r="11707" customFormat="1" ht="12.75"/>
    <row r="11708" customFormat="1" ht="12.75"/>
    <row r="11709" customFormat="1" ht="12.75"/>
    <row r="11710" customFormat="1" ht="12.75"/>
    <row r="11711" customFormat="1" ht="12.75"/>
    <row r="11712" customFormat="1" ht="12.75"/>
    <row r="11713" customFormat="1" ht="12.75"/>
    <row r="11714" customFormat="1" ht="12.75"/>
    <row r="11715" customFormat="1" ht="12.75"/>
    <row r="11716" customFormat="1" ht="12.75"/>
    <row r="11717" customFormat="1" ht="12.75"/>
    <row r="11718" customFormat="1" ht="12.75"/>
    <row r="11719" customFormat="1" ht="12.75"/>
    <row r="11720" customFormat="1" ht="12.75"/>
    <row r="11721" customFormat="1" ht="12.75"/>
    <row r="11722" customFormat="1" ht="12.75"/>
    <row r="11723" customFormat="1" ht="12.75"/>
    <row r="11724" customFormat="1" ht="12.75"/>
    <row r="11725" customFormat="1" ht="12.75"/>
    <row r="11726" customFormat="1" ht="12.75"/>
    <row r="11727" customFormat="1" ht="12.75"/>
    <row r="11728" customFormat="1" ht="12.75"/>
    <row r="11729" customFormat="1" ht="12.75"/>
    <row r="11730" customFormat="1" ht="12.75"/>
    <row r="11731" customFormat="1" ht="12.75"/>
    <row r="11732" customFormat="1" ht="12.75"/>
    <row r="11733" customFormat="1" ht="12.75"/>
    <row r="11734" customFormat="1" ht="12.75"/>
    <row r="11735" customFormat="1" ht="12.75"/>
    <row r="11736" customFormat="1" ht="12.75"/>
    <row r="11737" customFormat="1" ht="12.75"/>
    <row r="11738" customFormat="1" ht="12.75"/>
    <row r="11739" customFormat="1" ht="12.75"/>
    <row r="11740" customFormat="1" ht="12.75"/>
    <row r="11741" customFormat="1" ht="12.75"/>
    <row r="11742" customFormat="1" ht="12.75"/>
    <row r="11743" customFormat="1" ht="12.75"/>
    <row r="11744" customFormat="1" ht="12.75"/>
    <row r="11745" customFormat="1" ht="12.75"/>
    <row r="11746" customFormat="1" ht="12.75"/>
    <row r="11747" customFormat="1" ht="12.75"/>
    <row r="11748" customFormat="1" ht="12.75"/>
    <row r="11749" customFormat="1" ht="12.75"/>
    <row r="11750" customFormat="1" ht="12.75"/>
    <row r="11751" customFormat="1" ht="12.75"/>
    <row r="11752" customFormat="1" ht="12.75"/>
    <row r="11753" customFormat="1" ht="12.75"/>
    <row r="11754" customFormat="1" ht="12.75"/>
    <row r="11755" customFormat="1" ht="12.75"/>
    <row r="11756" customFormat="1" ht="12.75"/>
    <row r="11757" customFormat="1" ht="12.75"/>
    <row r="11758" customFormat="1" ht="12.75"/>
    <row r="11759" customFormat="1" ht="12.75"/>
    <row r="11760" customFormat="1" ht="12.75"/>
    <row r="11761" customFormat="1" ht="12.75"/>
    <row r="11762" customFormat="1" ht="12.75"/>
    <row r="11763" customFormat="1" ht="12.75"/>
    <row r="11764" customFormat="1" ht="12.75"/>
    <row r="11765" customFormat="1" ht="12.75"/>
    <row r="11766" customFormat="1" ht="12.75"/>
    <row r="11767" customFormat="1" ht="12.75"/>
    <row r="11768" customFormat="1" ht="12.75"/>
    <row r="11769" customFormat="1" ht="12.75"/>
    <row r="11770" customFormat="1" ht="12.75"/>
    <row r="11771" customFormat="1" ht="12.75"/>
    <row r="11772" customFormat="1" ht="12.75"/>
    <row r="11773" customFormat="1" ht="12.75"/>
    <row r="11774" customFormat="1" ht="12.75"/>
    <row r="11775" customFormat="1" ht="12.75"/>
    <row r="11776" customFormat="1" ht="12.75"/>
    <row r="11777" customFormat="1" ht="12.75"/>
    <row r="11778" customFormat="1" ht="12.75"/>
    <row r="11779" customFormat="1" ht="12.75"/>
    <row r="11780" customFormat="1" ht="12.75"/>
    <row r="11781" customFormat="1" ht="12.75"/>
    <row r="11782" customFormat="1" ht="12.75"/>
    <row r="11783" customFormat="1" ht="12.75"/>
    <row r="11784" customFormat="1" ht="12.75"/>
    <row r="11785" customFormat="1" ht="12.75"/>
    <row r="11786" customFormat="1" ht="12.75"/>
    <row r="11787" customFormat="1" ht="12.75"/>
    <row r="11788" customFormat="1" ht="12.75"/>
    <row r="11789" customFormat="1" ht="12.75"/>
    <row r="11790" customFormat="1" ht="12.75"/>
    <row r="11791" customFormat="1" ht="12.75"/>
    <row r="11792" customFormat="1" ht="12.75"/>
    <row r="11793" customFormat="1" ht="12.75"/>
    <row r="11794" customFormat="1" ht="12.75"/>
    <row r="11795" customFormat="1" ht="12.75"/>
    <row r="11796" customFormat="1" ht="12.75"/>
    <row r="11797" customFormat="1" ht="12.75"/>
    <row r="11798" customFormat="1" ht="12.75"/>
    <row r="11799" customFormat="1" ht="12.75"/>
    <row r="11800" customFormat="1" ht="12.75"/>
    <row r="11801" customFormat="1" ht="12.75"/>
    <row r="11802" customFormat="1" ht="12.75"/>
    <row r="11803" customFormat="1" ht="12.75"/>
    <row r="11804" customFormat="1" ht="12.75"/>
    <row r="11805" customFormat="1" ht="12.75"/>
    <row r="11806" customFormat="1" ht="12.75"/>
    <row r="11807" customFormat="1" ht="12.75"/>
    <row r="11808" customFormat="1" ht="12.75"/>
    <row r="11809" customFormat="1" ht="12.75"/>
    <row r="11810" customFormat="1" ht="12.75"/>
    <row r="11811" customFormat="1" ht="12.75"/>
    <row r="11812" customFormat="1" ht="12.75"/>
    <row r="11813" customFormat="1" ht="12.75"/>
    <row r="11814" customFormat="1" ht="12.75"/>
    <row r="11815" customFormat="1" ht="12.75"/>
    <row r="11816" customFormat="1" ht="12.75"/>
    <row r="11817" customFormat="1" ht="12.75"/>
    <row r="11818" customFormat="1" ht="12.75"/>
    <row r="11819" customFormat="1" ht="12.75"/>
    <row r="11820" customFormat="1" ht="12.75"/>
    <row r="11821" customFormat="1" ht="12.75"/>
    <row r="11822" customFormat="1" ht="12.75"/>
    <row r="11823" customFormat="1" ht="12.75"/>
    <row r="11824" customFormat="1" ht="12.75"/>
    <row r="11825" customFormat="1" ht="12.75"/>
    <row r="11826" customFormat="1" ht="12.75"/>
    <row r="11827" customFormat="1" ht="12.75"/>
    <row r="11828" customFormat="1" ht="12.75"/>
    <row r="11829" customFormat="1" ht="12.75"/>
    <row r="11830" customFormat="1" ht="12.75"/>
    <row r="11831" customFormat="1" ht="12.75"/>
    <row r="11832" customFormat="1" ht="12.75"/>
    <row r="11833" customFormat="1" ht="12.75"/>
    <row r="11834" customFormat="1" ht="12.75"/>
    <row r="11835" customFormat="1" ht="12.75"/>
    <row r="11836" customFormat="1" ht="12.75"/>
    <row r="11837" customFormat="1" ht="12.75"/>
    <row r="11838" customFormat="1" ht="12.75"/>
    <row r="11839" customFormat="1" ht="12.75"/>
    <row r="11840" customFormat="1" ht="12.75"/>
    <row r="11841" customFormat="1" ht="12.75"/>
    <row r="11842" customFormat="1" ht="12.75"/>
    <row r="11843" customFormat="1" ht="12.75"/>
    <row r="11844" customFormat="1" ht="12.75"/>
    <row r="11845" customFormat="1" ht="12.75"/>
    <row r="11846" customFormat="1" ht="12.75"/>
    <row r="11847" customFormat="1" ht="12.75"/>
    <row r="11848" customFormat="1" ht="12.75"/>
    <row r="11849" customFormat="1" ht="12.75"/>
    <row r="11850" customFormat="1" ht="12.75"/>
    <row r="11851" customFormat="1" ht="12.75"/>
    <row r="11852" customFormat="1" ht="12.75"/>
    <row r="11853" customFormat="1" ht="12.75"/>
    <row r="11854" customFormat="1" ht="12.75"/>
    <row r="11855" customFormat="1" ht="12.75"/>
    <row r="11856" customFormat="1" ht="12.75"/>
    <row r="11857" customFormat="1" ht="12.75"/>
    <row r="11858" customFormat="1" ht="12.75"/>
    <row r="11859" customFormat="1" ht="12.75"/>
    <row r="11860" customFormat="1" ht="12.75"/>
    <row r="11861" customFormat="1" ht="12.75"/>
    <row r="11862" customFormat="1" ht="12.75"/>
    <row r="11863" customFormat="1" ht="12.75"/>
    <row r="11864" customFormat="1" ht="12.75"/>
    <row r="11865" customFormat="1" ht="12.75"/>
    <row r="11866" customFormat="1" ht="12.75"/>
    <row r="11867" customFormat="1" ht="12.75"/>
    <row r="11868" customFormat="1" ht="12.75"/>
    <row r="11869" customFormat="1" ht="12.75"/>
    <row r="11870" customFormat="1" ht="12.75"/>
    <row r="11871" customFormat="1" ht="12.75"/>
    <row r="11872" customFormat="1" ht="12.75"/>
    <row r="11873" customFormat="1" ht="12.75"/>
    <row r="11874" customFormat="1" ht="12.75"/>
    <row r="11875" customFormat="1" ht="12.75"/>
    <row r="11876" customFormat="1" ht="12.75"/>
    <row r="11877" customFormat="1" ht="12.75"/>
    <row r="11878" customFormat="1" ht="12.75"/>
    <row r="11879" customFormat="1" ht="12.75"/>
    <row r="11880" customFormat="1" ht="12.75"/>
    <row r="11881" customFormat="1" ht="12.75"/>
    <row r="11882" customFormat="1" ht="12.75"/>
    <row r="11883" customFormat="1" ht="12.75"/>
    <row r="11884" customFormat="1" ht="12.75"/>
    <row r="11885" customFormat="1" ht="12.75"/>
    <row r="11886" customFormat="1" ht="12.75"/>
    <row r="11887" customFormat="1" ht="12.75"/>
    <row r="11888" customFormat="1" ht="12.75"/>
    <row r="11889" customFormat="1" ht="12.75"/>
    <row r="11890" customFormat="1" ht="12.75"/>
    <row r="11891" customFormat="1" ht="12.75"/>
    <row r="11892" customFormat="1" ht="12.75"/>
    <row r="11893" customFormat="1" ht="12.75"/>
    <row r="11894" customFormat="1" ht="12.75"/>
    <row r="11895" customFormat="1" ht="12.75"/>
    <row r="11896" customFormat="1" ht="12.75"/>
    <row r="11897" customFormat="1" ht="12.75"/>
    <row r="11898" customFormat="1" ht="12.75"/>
    <row r="11899" customFormat="1" ht="12.75"/>
    <row r="11900" customFormat="1" ht="12.75"/>
    <row r="11901" customFormat="1" ht="12.75"/>
    <row r="11902" customFormat="1" ht="12.75"/>
    <row r="11903" customFormat="1" ht="12.75"/>
    <row r="11904" customFormat="1" ht="12.75"/>
    <row r="11905" customFormat="1" ht="12.75"/>
    <row r="11906" customFormat="1" ht="12.75"/>
    <row r="11907" customFormat="1" ht="12.75"/>
    <row r="11908" customFormat="1" ht="12.75"/>
    <row r="11909" customFormat="1" ht="12.75"/>
    <row r="11910" customFormat="1" ht="12.75"/>
    <row r="11911" customFormat="1" ht="12.75"/>
    <row r="11912" customFormat="1" ht="12.75"/>
    <row r="11913" customFormat="1" ht="12.75"/>
    <row r="11914" customFormat="1" ht="12.75"/>
    <row r="11915" customFormat="1" ht="12.75"/>
    <row r="11916" customFormat="1" ht="12.75"/>
    <row r="11917" customFormat="1" ht="12.75"/>
    <row r="11918" customFormat="1" ht="12.75"/>
    <row r="11919" customFormat="1" ht="12.75"/>
    <row r="11920" customFormat="1" ht="12.75"/>
    <row r="11921" customFormat="1" ht="12.75"/>
    <row r="11922" customFormat="1" ht="12.75"/>
    <row r="11923" customFormat="1" ht="12.75"/>
    <row r="11924" customFormat="1" ht="12.75"/>
    <row r="11925" customFormat="1" ht="12.75"/>
    <row r="11926" customFormat="1" ht="12.75"/>
    <row r="11927" customFormat="1" ht="12.75"/>
    <row r="11928" customFormat="1" ht="12.75"/>
    <row r="11929" customFormat="1" ht="12.75"/>
    <row r="11930" customFormat="1" ht="12.75"/>
    <row r="11931" customFormat="1" ht="12.75"/>
    <row r="11932" customFormat="1" ht="12.75"/>
    <row r="11933" customFormat="1" ht="12.75"/>
    <row r="11934" customFormat="1" ht="12.75"/>
    <row r="11935" customFormat="1" ht="12.75"/>
    <row r="11936" customFormat="1" ht="12.75"/>
    <row r="11937" customFormat="1" ht="12.75"/>
    <row r="11938" customFormat="1" ht="12.75"/>
    <row r="11939" customFormat="1" ht="12.75"/>
    <row r="11940" customFormat="1" ht="12.75"/>
    <row r="11941" customFormat="1" ht="12.75"/>
    <row r="11942" customFormat="1" ht="12.75"/>
    <row r="11943" customFormat="1" ht="12.75"/>
    <row r="11944" customFormat="1" ht="12.75"/>
    <row r="11945" customFormat="1" ht="12.75"/>
    <row r="11946" customFormat="1" ht="12.75"/>
    <row r="11947" customFormat="1" ht="12.75"/>
    <row r="11948" customFormat="1" ht="12.75"/>
    <row r="11949" customFormat="1" ht="12.75"/>
    <row r="11950" customFormat="1" ht="12.75"/>
    <row r="11951" customFormat="1" ht="12.75"/>
    <row r="11952" customFormat="1" ht="12.75"/>
    <row r="11953" customFormat="1" ht="12.75"/>
    <row r="11954" customFormat="1" ht="12.75"/>
    <row r="11955" customFormat="1" ht="12.75"/>
    <row r="11956" customFormat="1" ht="12.75"/>
    <row r="11957" customFormat="1" ht="12.75"/>
    <row r="11958" customFormat="1" ht="12.75"/>
    <row r="11959" customFormat="1" ht="12.75"/>
    <row r="11960" customFormat="1" ht="12.75"/>
    <row r="11961" customFormat="1" ht="12.75"/>
    <row r="11962" customFormat="1" ht="12.75"/>
    <row r="11963" customFormat="1" ht="12.75"/>
    <row r="11964" customFormat="1" ht="12.75"/>
    <row r="11965" customFormat="1" ht="12.75"/>
    <row r="11966" customFormat="1" ht="12.75"/>
    <row r="11967" customFormat="1" ht="12.75"/>
    <row r="11968" customFormat="1" ht="12.75"/>
    <row r="11969" customFormat="1" ht="12.75"/>
    <row r="11970" customFormat="1" ht="12.75"/>
    <row r="11971" customFormat="1" ht="12.75"/>
    <row r="11972" customFormat="1" ht="12.75"/>
    <row r="11973" customFormat="1" ht="12.75"/>
    <row r="11974" customFormat="1" ht="12.75"/>
    <row r="11975" customFormat="1" ht="12.75"/>
    <row r="11976" customFormat="1" ht="12.75"/>
    <row r="11977" customFormat="1" ht="12.75"/>
    <row r="11978" customFormat="1" ht="12.75"/>
    <row r="11979" customFormat="1" ht="12.75"/>
    <row r="11980" customFormat="1" ht="12.75"/>
    <row r="11981" customFormat="1" ht="12.75"/>
    <row r="11982" customFormat="1" ht="12.75"/>
    <row r="11983" customFormat="1" ht="12.75"/>
    <row r="11984" customFormat="1" ht="12.75"/>
    <row r="11985" customFormat="1" ht="12.75"/>
    <row r="11986" customFormat="1" ht="12.75"/>
    <row r="11987" customFormat="1" ht="12.75"/>
    <row r="11988" customFormat="1" ht="12.75"/>
    <row r="11989" customFormat="1" ht="12.75"/>
    <row r="11990" customFormat="1" ht="12.75"/>
    <row r="11991" customFormat="1" ht="12.75"/>
    <row r="11992" customFormat="1" ht="12.75"/>
    <row r="11993" customFormat="1" ht="12.75"/>
    <row r="11994" customFormat="1" ht="12.75"/>
    <row r="11995" customFormat="1" ht="12.75"/>
    <row r="11996" customFormat="1" ht="12.75"/>
    <row r="11997" customFormat="1" ht="12.75"/>
    <row r="11998" customFormat="1" ht="12.75"/>
    <row r="11999" customFormat="1" ht="12.75"/>
    <row r="12000" customFormat="1" ht="12.75"/>
    <row r="12001" customFormat="1" ht="12.75"/>
    <row r="12002" customFormat="1" ht="12.75"/>
    <row r="12003" customFormat="1" ht="12.75"/>
    <row r="12004" customFormat="1" ht="12.75"/>
    <row r="12005" customFormat="1" ht="12.75"/>
    <row r="12006" customFormat="1" ht="12.75"/>
    <row r="12007" customFormat="1" ht="12.75"/>
    <row r="12008" customFormat="1" ht="12.75"/>
    <row r="12009" customFormat="1" ht="12.75"/>
    <row r="12010" customFormat="1" ht="12.75"/>
    <row r="12011" customFormat="1" ht="12.75"/>
    <row r="12012" customFormat="1" ht="12.75"/>
    <row r="12013" customFormat="1" ht="12.75"/>
    <row r="12014" customFormat="1" ht="12.75"/>
    <row r="12015" customFormat="1" ht="12.75"/>
    <row r="12016" customFormat="1" ht="12.75"/>
    <row r="12017" customFormat="1" ht="12.75"/>
    <row r="12018" customFormat="1" ht="12.75"/>
    <row r="12019" customFormat="1" ht="12.75"/>
    <row r="12020" customFormat="1" ht="12.75"/>
    <row r="12021" customFormat="1" ht="12.75"/>
    <row r="12022" customFormat="1" ht="12.75"/>
    <row r="12023" customFormat="1" ht="12.75"/>
    <row r="12024" customFormat="1" ht="12.75"/>
    <row r="12025" customFormat="1" ht="12.75"/>
    <row r="12026" customFormat="1" ht="12.75"/>
    <row r="12027" customFormat="1" ht="12.75"/>
    <row r="12028" customFormat="1" ht="12.75"/>
    <row r="12029" customFormat="1" ht="12.75"/>
    <row r="12030" customFormat="1" ht="12.75"/>
    <row r="12031" customFormat="1" ht="12.75"/>
    <row r="12032" customFormat="1" ht="12.75"/>
    <row r="12033" customFormat="1" ht="12.75"/>
    <row r="12034" customFormat="1" ht="12.75"/>
    <row r="12035" customFormat="1" ht="12.75"/>
    <row r="12036" customFormat="1" ht="12.75"/>
    <row r="12037" customFormat="1" ht="12.75"/>
    <row r="12038" customFormat="1" ht="12.75"/>
    <row r="12039" customFormat="1" ht="12.75"/>
    <row r="12040" customFormat="1" ht="12.75"/>
    <row r="12041" customFormat="1" ht="12.75"/>
    <row r="12042" customFormat="1" ht="12.75"/>
    <row r="12043" customFormat="1" ht="12.75"/>
    <row r="12044" customFormat="1" ht="12.75"/>
    <row r="12045" customFormat="1" ht="12.75"/>
    <row r="12046" customFormat="1" ht="12.75"/>
    <row r="12047" customFormat="1" ht="12.75"/>
    <row r="12048" customFormat="1" ht="12.75"/>
    <row r="12049" customFormat="1" ht="12.75"/>
    <row r="12050" customFormat="1" ht="12.75"/>
    <row r="12051" customFormat="1" ht="12.75"/>
    <row r="12052" customFormat="1" ht="12.75"/>
    <row r="12053" customFormat="1" ht="12.75"/>
    <row r="12054" customFormat="1" ht="12.75"/>
    <row r="12055" customFormat="1" ht="12.75"/>
    <row r="12056" customFormat="1" ht="12.75"/>
    <row r="12057" customFormat="1" ht="12.75"/>
    <row r="12058" customFormat="1" ht="12.75"/>
    <row r="12059" customFormat="1" ht="12.75"/>
    <row r="12060" customFormat="1" ht="12.75"/>
    <row r="12061" customFormat="1" ht="12.75"/>
    <row r="12062" customFormat="1" ht="12.75"/>
    <row r="12063" customFormat="1" ht="12.75"/>
    <row r="12064" customFormat="1" ht="12.75"/>
    <row r="12065" customFormat="1" ht="12.75"/>
    <row r="12066" customFormat="1" ht="12.75"/>
    <row r="12067" customFormat="1" ht="12.75"/>
    <row r="12068" customFormat="1" ht="12.75"/>
    <row r="12069" customFormat="1" ht="12.75"/>
    <row r="12070" customFormat="1" ht="12.75"/>
    <row r="12071" customFormat="1" ht="12.75"/>
    <row r="12072" customFormat="1" ht="12.75"/>
    <row r="12073" customFormat="1" ht="12.75"/>
    <row r="12074" customFormat="1" ht="12.75"/>
    <row r="12075" customFormat="1" ht="12.75"/>
    <row r="12076" customFormat="1" ht="12.75"/>
    <row r="12077" customFormat="1" ht="12.75"/>
    <row r="12078" customFormat="1" ht="12.75"/>
    <row r="12079" customFormat="1" ht="12.75"/>
    <row r="12080" customFormat="1" ht="12.75"/>
    <row r="12081" customFormat="1" ht="12.75"/>
    <row r="12082" customFormat="1" ht="12.75"/>
    <row r="12083" customFormat="1" ht="12.75"/>
    <row r="12084" customFormat="1" ht="12.75"/>
    <row r="12085" customFormat="1" ht="12.75"/>
    <row r="12086" customFormat="1" ht="12.75"/>
    <row r="12087" customFormat="1" ht="12.75"/>
    <row r="12088" customFormat="1" ht="12.75"/>
    <row r="12089" customFormat="1" ht="12.75"/>
    <row r="12090" customFormat="1" ht="12.75"/>
    <row r="12091" customFormat="1" ht="12.75"/>
    <row r="12092" customFormat="1" ht="12.75"/>
    <row r="12093" customFormat="1" ht="12.75"/>
    <row r="12094" customFormat="1" ht="12.75"/>
    <row r="12095" customFormat="1" ht="12.75"/>
    <row r="12096" customFormat="1" ht="12.75"/>
    <row r="12097" customFormat="1" ht="12.75"/>
    <row r="12098" customFormat="1" ht="12.75"/>
    <row r="12099" customFormat="1" ht="12.75"/>
    <row r="12100" customFormat="1" ht="12.75"/>
    <row r="12101" customFormat="1" ht="12.75"/>
    <row r="12102" customFormat="1" ht="12.75"/>
    <row r="12103" customFormat="1" ht="12.75"/>
    <row r="12104" customFormat="1" ht="12.75"/>
    <row r="12105" customFormat="1" ht="12.75"/>
    <row r="12106" customFormat="1" ht="12.75"/>
    <row r="12107" customFormat="1" ht="12.75"/>
    <row r="12108" customFormat="1" ht="12.75"/>
    <row r="12109" customFormat="1" ht="12.75"/>
    <row r="12110" customFormat="1" ht="12.75"/>
    <row r="12111" customFormat="1" ht="12.75"/>
    <row r="12112" customFormat="1" ht="12.75"/>
    <row r="12113" customFormat="1" ht="12.75"/>
    <row r="12114" customFormat="1" ht="12.75"/>
    <row r="12115" customFormat="1" ht="12.75"/>
    <row r="12116" customFormat="1" ht="12.75"/>
    <row r="12117" customFormat="1" ht="12.75"/>
    <row r="12118" customFormat="1" ht="12.75"/>
    <row r="12119" customFormat="1" ht="12.75"/>
    <row r="12120" customFormat="1" ht="12.75"/>
    <row r="12121" customFormat="1" ht="12.75"/>
    <row r="12122" customFormat="1" ht="12.75"/>
    <row r="12123" customFormat="1" ht="12.75"/>
    <row r="12124" customFormat="1" ht="12.75"/>
    <row r="12125" customFormat="1" ht="12.75"/>
    <row r="12126" customFormat="1" ht="12.75"/>
    <row r="12127" customFormat="1" ht="12.75"/>
    <row r="12128" customFormat="1" ht="12.75"/>
    <row r="12129" customFormat="1" ht="12.75"/>
    <row r="12130" customFormat="1" ht="12.75"/>
    <row r="12131" customFormat="1" ht="12.75"/>
    <row r="12132" customFormat="1" ht="12.75"/>
    <row r="12133" customFormat="1" ht="12.75"/>
    <row r="12134" customFormat="1" ht="12.75"/>
    <row r="12135" customFormat="1" ht="12.75"/>
    <row r="12136" customFormat="1" ht="12.75"/>
    <row r="12137" customFormat="1" ht="12.75"/>
    <row r="12138" customFormat="1" ht="12.75"/>
    <row r="12139" customFormat="1" ht="12.75"/>
    <row r="12140" customFormat="1" ht="12.75"/>
    <row r="12141" customFormat="1" ht="12.75"/>
    <row r="12142" customFormat="1" ht="12.75"/>
    <row r="12143" customFormat="1" ht="12.75"/>
    <row r="12144" customFormat="1" ht="12.75"/>
    <row r="12145" customFormat="1" ht="12.75"/>
    <row r="12146" customFormat="1" ht="12.75"/>
    <row r="12147" customFormat="1" ht="12.75"/>
    <row r="12148" customFormat="1" ht="12.75"/>
    <row r="12149" customFormat="1" ht="12.75"/>
    <row r="12150" customFormat="1" ht="12.75"/>
    <row r="12151" customFormat="1" ht="12.75"/>
    <row r="12152" customFormat="1" ht="12.75"/>
    <row r="12153" customFormat="1" ht="12.75"/>
    <row r="12154" customFormat="1" ht="12.75"/>
    <row r="12155" customFormat="1" ht="12.75"/>
    <row r="12156" customFormat="1" ht="12.75"/>
    <row r="12157" customFormat="1" ht="12.75"/>
    <row r="12158" customFormat="1" ht="12.75"/>
    <row r="12159" customFormat="1" ht="12.75"/>
    <row r="12160" customFormat="1" ht="12.75"/>
    <row r="12161" customFormat="1" ht="12.75"/>
    <row r="12162" customFormat="1" ht="12.75"/>
    <row r="12163" customFormat="1" ht="12.75"/>
    <row r="12164" customFormat="1" ht="12.75"/>
    <row r="12165" customFormat="1" ht="12.75"/>
    <row r="12166" customFormat="1" ht="12.75"/>
    <row r="12167" customFormat="1" ht="12.75"/>
    <row r="12168" customFormat="1" ht="12.75"/>
    <row r="12169" customFormat="1" ht="12.75"/>
    <row r="12170" customFormat="1" ht="12.75"/>
    <row r="12171" customFormat="1" ht="12.75"/>
    <row r="12172" customFormat="1" ht="12.75"/>
    <row r="12173" customFormat="1" ht="12.75"/>
    <row r="12174" customFormat="1" ht="12.75"/>
    <row r="12175" customFormat="1" ht="12.75"/>
    <row r="12176" customFormat="1" ht="12.75"/>
    <row r="12177" customFormat="1" ht="12.75"/>
    <row r="12178" customFormat="1" ht="12.75"/>
    <row r="12179" customFormat="1" ht="12.75"/>
    <row r="12180" customFormat="1" ht="12.75"/>
    <row r="12181" customFormat="1" ht="12.75"/>
    <row r="12182" customFormat="1" ht="12.75"/>
    <row r="12183" customFormat="1" ht="12.75"/>
    <row r="12184" customFormat="1" ht="12.75"/>
    <row r="12185" customFormat="1" ht="12.75"/>
    <row r="12186" customFormat="1" ht="12.75"/>
    <row r="12187" customFormat="1" ht="12.75"/>
    <row r="12188" customFormat="1" ht="12.75"/>
    <row r="12189" customFormat="1" ht="12.75"/>
    <row r="12190" customFormat="1" ht="12.75"/>
    <row r="12191" customFormat="1" ht="12.75"/>
    <row r="12192" customFormat="1" ht="12.75"/>
    <row r="12193" customFormat="1" ht="12.75"/>
    <row r="12194" customFormat="1" ht="12.75"/>
    <row r="12195" customFormat="1" ht="12.75"/>
    <row r="12196" customFormat="1" ht="12.75"/>
    <row r="12197" customFormat="1" ht="12.75"/>
    <row r="12198" customFormat="1" ht="12.75"/>
    <row r="12199" customFormat="1" ht="12.75"/>
    <row r="12200" customFormat="1" ht="12.75"/>
    <row r="12201" customFormat="1" ht="12.75"/>
    <row r="12202" customFormat="1" ht="12.75"/>
    <row r="12203" customFormat="1" ht="12.75"/>
    <row r="12204" customFormat="1" ht="12.75"/>
    <row r="12205" customFormat="1" ht="12.75"/>
    <row r="12206" customFormat="1" ht="12.75"/>
    <row r="12207" customFormat="1" ht="12.75"/>
    <row r="12208" customFormat="1" ht="12.75"/>
    <row r="12209" customFormat="1" ht="12.75"/>
    <row r="12210" customFormat="1" ht="12.75"/>
    <row r="12211" customFormat="1" ht="12.75"/>
    <row r="12212" customFormat="1" ht="12.75"/>
    <row r="12213" customFormat="1" ht="12.75"/>
    <row r="12214" customFormat="1" ht="12.75"/>
    <row r="12215" customFormat="1" ht="12.75"/>
    <row r="12216" customFormat="1" ht="12.75"/>
    <row r="12217" customFormat="1" ht="12.75"/>
    <row r="12218" customFormat="1" ht="12.75"/>
    <row r="12219" customFormat="1" ht="12.75"/>
    <row r="12220" customFormat="1" ht="12.75"/>
    <row r="12221" customFormat="1" ht="12.75"/>
    <row r="12222" customFormat="1" ht="12.75"/>
    <row r="12223" customFormat="1" ht="12.75"/>
    <row r="12224" customFormat="1" ht="12.75"/>
    <row r="12225" customFormat="1" ht="12.75"/>
    <row r="12226" customFormat="1" ht="12.75"/>
    <row r="12227" customFormat="1" ht="12.75"/>
    <row r="12228" customFormat="1" ht="12.75"/>
    <row r="12229" customFormat="1" ht="12.75"/>
    <row r="12230" customFormat="1" ht="12.75"/>
    <row r="12231" customFormat="1" ht="12.75"/>
    <row r="12232" customFormat="1" ht="12.75"/>
    <row r="12233" customFormat="1" ht="12.75"/>
    <row r="12234" customFormat="1" ht="12.75"/>
    <row r="12235" customFormat="1" ht="12.75"/>
    <row r="12236" customFormat="1" ht="12.75"/>
    <row r="12237" customFormat="1" ht="12.75"/>
    <row r="12238" customFormat="1" ht="12.75"/>
    <row r="12239" customFormat="1" ht="12.75"/>
    <row r="12240" customFormat="1" ht="12.75"/>
    <row r="12241" customFormat="1" ht="12.75"/>
    <row r="12242" customFormat="1" ht="12.75"/>
    <row r="12243" customFormat="1" ht="12.75"/>
    <row r="12244" customFormat="1" ht="12.75"/>
    <row r="12245" customFormat="1" ht="12.75"/>
    <row r="12246" customFormat="1" ht="12.75"/>
    <row r="12247" customFormat="1" ht="12.75"/>
    <row r="12248" customFormat="1" ht="12.75"/>
    <row r="12249" customFormat="1" ht="12.75"/>
    <row r="12250" customFormat="1" ht="12.75"/>
    <row r="12251" customFormat="1" ht="12.75"/>
    <row r="12252" customFormat="1" ht="12.75"/>
    <row r="12253" customFormat="1" ht="12.75"/>
    <row r="12254" customFormat="1" ht="12.75"/>
    <row r="12255" customFormat="1" ht="12.75"/>
    <row r="12256" customFormat="1" ht="12.75"/>
    <row r="12257" customFormat="1" ht="12.75"/>
    <row r="12258" customFormat="1" ht="12.75"/>
    <row r="12259" customFormat="1" ht="12.75"/>
    <row r="12260" customFormat="1" ht="12.75"/>
    <row r="12261" customFormat="1" ht="12.75"/>
    <row r="12262" customFormat="1" ht="12.75"/>
    <row r="12263" customFormat="1" ht="12.75"/>
    <row r="12264" customFormat="1" ht="12.75"/>
    <row r="12265" customFormat="1" ht="12.75"/>
    <row r="12266" customFormat="1" ht="12.75"/>
    <row r="12267" customFormat="1" ht="12.75"/>
    <row r="12268" customFormat="1" ht="12.75"/>
    <row r="12269" customFormat="1" ht="12.75"/>
    <row r="12270" customFormat="1" ht="12.75"/>
    <row r="12271" customFormat="1" ht="12.75"/>
    <row r="12272" customFormat="1" ht="12.75"/>
    <row r="12273" customFormat="1" ht="12.75"/>
    <row r="12274" customFormat="1" ht="12.75"/>
    <row r="12275" customFormat="1" ht="12.75"/>
    <row r="12276" customFormat="1" ht="12.75"/>
    <row r="12277" customFormat="1" ht="12.75"/>
    <row r="12278" customFormat="1" ht="12.75"/>
    <row r="12279" customFormat="1" ht="12.75"/>
    <row r="12280" customFormat="1" ht="12.75"/>
    <row r="12281" customFormat="1" ht="12.75"/>
    <row r="12282" customFormat="1" ht="12.75"/>
    <row r="12283" customFormat="1" ht="12.75"/>
    <row r="12284" customFormat="1" ht="12.75"/>
    <row r="12285" customFormat="1" ht="12.75"/>
    <row r="12286" customFormat="1" ht="12.75"/>
    <row r="12287" customFormat="1" ht="12.75"/>
    <row r="12288" customFormat="1" ht="12.75"/>
    <row r="12289" customFormat="1" ht="12.75"/>
    <row r="12290" customFormat="1" ht="12.75"/>
    <row r="12291" customFormat="1" ht="12.75"/>
    <row r="12292" customFormat="1" ht="12.75"/>
    <row r="12293" customFormat="1" ht="12.75"/>
    <row r="12294" customFormat="1" ht="12.75"/>
    <row r="12295" customFormat="1" ht="12.75"/>
    <row r="12296" customFormat="1" ht="12.75"/>
    <row r="12297" customFormat="1" ht="12.75"/>
    <row r="12298" customFormat="1" ht="12.75"/>
    <row r="12299" customFormat="1" ht="12.75"/>
    <row r="12300" customFormat="1" ht="12.75"/>
    <row r="12301" customFormat="1" ht="12.75"/>
    <row r="12302" customFormat="1" ht="12.75"/>
    <row r="12303" customFormat="1" ht="12.75"/>
    <row r="12304" customFormat="1" ht="12.75"/>
    <row r="12305" customFormat="1" ht="12.75"/>
    <row r="12306" customFormat="1" ht="12.75"/>
    <row r="12307" customFormat="1" ht="12.75"/>
    <row r="12308" customFormat="1" ht="12.75"/>
    <row r="12309" customFormat="1" ht="12.75"/>
    <row r="12310" customFormat="1" ht="12.75"/>
    <row r="12311" customFormat="1" ht="12.75"/>
    <row r="12312" customFormat="1" ht="12.75"/>
    <row r="12313" customFormat="1" ht="12.75"/>
    <row r="12314" customFormat="1" ht="12.75"/>
    <row r="12315" customFormat="1" ht="12.75"/>
    <row r="12316" customFormat="1" ht="12.75"/>
    <row r="12317" customFormat="1" ht="12.75"/>
    <row r="12318" customFormat="1" ht="12.75"/>
    <row r="12319" customFormat="1" ht="12.75"/>
    <row r="12320" customFormat="1" ht="12.75"/>
    <row r="12321" customFormat="1" ht="12.75"/>
    <row r="12322" customFormat="1" ht="12.75"/>
    <row r="12323" customFormat="1" ht="12.75"/>
    <row r="12324" customFormat="1" ht="12.75"/>
    <row r="12325" customFormat="1" ht="12.75"/>
    <row r="12326" customFormat="1" ht="12.75"/>
    <row r="12327" customFormat="1" ht="12.75"/>
    <row r="12328" customFormat="1" ht="12.75"/>
    <row r="12329" customFormat="1" ht="12.75"/>
    <row r="12330" customFormat="1" ht="12.75"/>
    <row r="12331" customFormat="1" ht="12.75"/>
    <row r="12332" customFormat="1" ht="12.75"/>
    <row r="12333" customFormat="1" ht="12.75"/>
    <row r="12334" customFormat="1" ht="12.75"/>
    <row r="12335" customFormat="1" ht="12.75"/>
    <row r="12336" customFormat="1" ht="12.75"/>
    <row r="12337" customFormat="1" ht="12.75"/>
    <row r="12338" customFormat="1" ht="12.75"/>
    <row r="12339" customFormat="1" ht="12.75"/>
    <row r="12340" customFormat="1" ht="12.75"/>
    <row r="12341" customFormat="1" ht="12.75"/>
    <row r="12342" customFormat="1" ht="12.75"/>
    <row r="12343" customFormat="1" ht="12.75"/>
    <row r="12344" customFormat="1" ht="12.75"/>
    <row r="12345" customFormat="1" ht="12.75"/>
    <row r="12346" customFormat="1" ht="12.75"/>
    <row r="12347" customFormat="1" ht="12.75"/>
    <row r="12348" customFormat="1" ht="12.75"/>
    <row r="12349" customFormat="1" ht="12.75"/>
    <row r="12350" customFormat="1" ht="12.75"/>
    <row r="12351" customFormat="1" ht="12.75"/>
    <row r="12352" customFormat="1" ht="12.75"/>
    <row r="12353" customFormat="1" ht="12.75"/>
    <row r="12354" customFormat="1" ht="12.75"/>
    <row r="12355" customFormat="1" ht="12.75"/>
    <row r="12356" customFormat="1" ht="12.75"/>
    <row r="12357" customFormat="1" ht="12.75"/>
    <row r="12358" customFormat="1" ht="12.75"/>
    <row r="12359" customFormat="1" ht="12.75"/>
    <row r="12360" customFormat="1" ht="12.75"/>
    <row r="12361" customFormat="1" ht="12.75"/>
    <row r="12362" customFormat="1" ht="12.75"/>
    <row r="12363" customFormat="1" ht="12.75"/>
    <row r="12364" customFormat="1" ht="12.75"/>
    <row r="12365" customFormat="1" ht="12.75"/>
    <row r="12366" customFormat="1" ht="12.75"/>
    <row r="12367" customFormat="1" ht="12.75"/>
    <row r="12368" customFormat="1" ht="12.75"/>
    <row r="12369" customFormat="1" ht="12.75"/>
    <row r="12370" customFormat="1" ht="12.75"/>
    <row r="12371" customFormat="1" ht="12.75"/>
    <row r="12372" customFormat="1" ht="12.75"/>
    <row r="12373" customFormat="1" ht="12.75"/>
    <row r="12374" customFormat="1" ht="12.75"/>
    <row r="12375" customFormat="1" ht="12.75"/>
    <row r="12376" customFormat="1" ht="12.75"/>
    <row r="12377" customFormat="1" ht="12.75"/>
    <row r="12378" customFormat="1" ht="12.75"/>
    <row r="12379" customFormat="1" ht="12.75"/>
    <row r="12380" customFormat="1" ht="12.75"/>
    <row r="12381" customFormat="1" ht="12.75"/>
    <row r="12382" customFormat="1" ht="12.75"/>
    <row r="12383" customFormat="1" ht="12.75"/>
    <row r="12384" customFormat="1" ht="12.75"/>
    <row r="12385" customFormat="1" ht="12.75"/>
    <row r="12386" customFormat="1" ht="12.75"/>
    <row r="12387" customFormat="1" ht="12.75"/>
    <row r="12388" customFormat="1" ht="12.75"/>
    <row r="12389" customFormat="1" ht="12.75"/>
    <row r="12390" customFormat="1" ht="12.75"/>
    <row r="12391" customFormat="1" ht="12.75"/>
    <row r="12392" customFormat="1" ht="12.75"/>
    <row r="12393" customFormat="1" ht="12.75"/>
    <row r="12394" customFormat="1" ht="12.75"/>
    <row r="12395" customFormat="1" ht="12.75"/>
    <row r="12396" customFormat="1" ht="12.75"/>
    <row r="12397" customFormat="1" ht="12.75"/>
    <row r="12398" customFormat="1" ht="12.75"/>
    <row r="12399" customFormat="1" ht="12.75"/>
    <row r="12400" customFormat="1" ht="12.75"/>
    <row r="12401" customFormat="1" ht="12.75"/>
    <row r="12402" customFormat="1" ht="12.75"/>
    <row r="12403" customFormat="1" ht="12.75"/>
    <row r="12404" customFormat="1" ht="12.75"/>
    <row r="12405" customFormat="1" ht="12.75"/>
    <row r="12406" customFormat="1" ht="12.75"/>
    <row r="12407" customFormat="1" ht="12.75"/>
    <row r="12408" customFormat="1" ht="12.75"/>
    <row r="12409" customFormat="1" ht="12.75"/>
    <row r="12410" customFormat="1" ht="12.75"/>
    <row r="12411" customFormat="1" ht="12.75"/>
    <row r="12412" customFormat="1" ht="12.75"/>
    <row r="12413" customFormat="1" ht="12.75"/>
    <row r="12414" customFormat="1" ht="12.75"/>
    <row r="12415" customFormat="1" ht="12.75"/>
    <row r="12416" customFormat="1" ht="12.75"/>
    <row r="12417" customFormat="1" ht="12.75"/>
    <row r="12418" customFormat="1" ht="12.75"/>
    <row r="12419" customFormat="1" ht="12.75"/>
    <row r="12420" customFormat="1" ht="12.75"/>
    <row r="12421" customFormat="1" ht="12.75"/>
    <row r="12422" customFormat="1" ht="12.75"/>
    <row r="12423" customFormat="1" ht="12.75"/>
    <row r="12424" customFormat="1" ht="12.75"/>
    <row r="12425" customFormat="1" ht="12.75"/>
    <row r="12426" customFormat="1" ht="12.75"/>
    <row r="12427" customFormat="1" ht="12.75"/>
    <row r="12428" customFormat="1" ht="12.75"/>
    <row r="12429" customFormat="1" ht="12.75"/>
    <row r="12430" customFormat="1" ht="12.75"/>
    <row r="12431" customFormat="1" ht="12.75"/>
    <row r="12432" customFormat="1" ht="12.75"/>
    <row r="12433" customFormat="1" ht="12.75"/>
    <row r="12434" customFormat="1" ht="12.75"/>
    <row r="12435" customFormat="1" ht="12.75"/>
    <row r="12436" customFormat="1" ht="12.75"/>
    <row r="12437" customFormat="1" ht="12.75"/>
    <row r="12438" customFormat="1" ht="12.75"/>
    <row r="12439" customFormat="1" ht="12.75"/>
    <row r="12440" customFormat="1" ht="12.75"/>
    <row r="12441" customFormat="1" ht="12.75"/>
    <row r="12442" customFormat="1" ht="12.75"/>
    <row r="12443" customFormat="1" ht="12.75"/>
    <row r="12444" customFormat="1" ht="12.75"/>
    <row r="12445" customFormat="1" ht="12.75"/>
    <row r="12446" customFormat="1" ht="12.75"/>
    <row r="12447" customFormat="1" ht="12.75"/>
    <row r="12448" customFormat="1" ht="12.75"/>
    <row r="12449" customFormat="1" ht="12.75"/>
    <row r="12450" customFormat="1" ht="12.75"/>
    <row r="12451" customFormat="1" ht="12.75"/>
    <row r="12452" customFormat="1" ht="12.75"/>
    <row r="12453" customFormat="1" ht="12.75"/>
    <row r="12454" customFormat="1" ht="12.75"/>
    <row r="12455" customFormat="1" ht="12.75"/>
    <row r="12456" customFormat="1" ht="12.75"/>
    <row r="12457" customFormat="1" ht="12.75"/>
    <row r="12458" customFormat="1" ht="12.75"/>
    <row r="12459" customFormat="1" ht="12.75"/>
    <row r="12460" customFormat="1" ht="12.75"/>
    <row r="12461" customFormat="1" ht="12.75"/>
    <row r="12462" customFormat="1" ht="12.75"/>
    <row r="12463" customFormat="1" ht="12.75"/>
    <row r="12464" customFormat="1" ht="12.75"/>
    <row r="12465" customFormat="1" ht="12.75"/>
    <row r="12466" customFormat="1" ht="12.75"/>
    <row r="12467" customFormat="1" ht="12.75"/>
    <row r="12468" customFormat="1" ht="12.75"/>
    <row r="12469" customFormat="1" ht="12.75"/>
    <row r="12470" customFormat="1" ht="12.75"/>
    <row r="12471" customFormat="1" ht="12.75"/>
    <row r="12472" customFormat="1" ht="12.75"/>
    <row r="12473" customFormat="1" ht="12.75"/>
    <row r="12474" customFormat="1" ht="12.75"/>
    <row r="12475" customFormat="1" ht="12.75"/>
    <row r="12476" customFormat="1" ht="12.75"/>
    <row r="12477" customFormat="1" ht="12.75"/>
    <row r="12478" customFormat="1" ht="12.75"/>
    <row r="12479" customFormat="1" ht="12.75"/>
    <row r="12480" customFormat="1" ht="12.75"/>
    <row r="12481" customFormat="1" ht="12.75"/>
    <row r="12482" customFormat="1" ht="12.75"/>
    <row r="12483" customFormat="1" ht="12.75"/>
    <row r="12484" customFormat="1" ht="12.75"/>
    <row r="12485" customFormat="1" ht="12.75"/>
    <row r="12486" customFormat="1" ht="12.75"/>
    <row r="12487" customFormat="1" ht="12.75"/>
    <row r="12488" customFormat="1" ht="12.75"/>
    <row r="12489" customFormat="1" ht="12.75"/>
    <row r="12490" customFormat="1" ht="12.75"/>
    <row r="12491" customFormat="1" ht="12.75"/>
    <row r="12492" customFormat="1" ht="12.75"/>
    <row r="12493" customFormat="1" ht="12.75"/>
    <row r="12494" customFormat="1" ht="12.75"/>
    <row r="12495" customFormat="1" ht="12.75"/>
    <row r="12496" customFormat="1" ht="12.75"/>
    <row r="12497" customFormat="1" ht="12.75"/>
    <row r="12498" customFormat="1" ht="12.75"/>
    <row r="12499" customFormat="1" ht="12.75"/>
    <row r="12500" customFormat="1" ht="12.75"/>
    <row r="12501" customFormat="1" ht="12.75"/>
    <row r="12502" customFormat="1" ht="12.75"/>
    <row r="12503" customFormat="1" ht="12.75"/>
    <row r="12504" customFormat="1" ht="12.75"/>
    <row r="12505" customFormat="1" ht="12.75"/>
    <row r="12506" customFormat="1" ht="12.75"/>
    <row r="12507" customFormat="1" ht="12.75"/>
    <row r="12508" customFormat="1" ht="12.75"/>
    <row r="12509" customFormat="1" ht="12.75"/>
    <row r="12510" customFormat="1" ht="12.75"/>
    <row r="12511" customFormat="1" ht="12.75"/>
    <row r="12512" customFormat="1" ht="12.75"/>
    <row r="12513" customFormat="1" ht="12.75"/>
    <row r="12514" customFormat="1" ht="12.75"/>
    <row r="12515" customFormat="1" ht="12.75"/>
    <row r="12516" customFormat="1" ht="12.75"/>
    <row r="12517" customFormat="1" ht="12.75"/>
    <row r="12518" customFormat="1" ht="12.75"/>
    <row r="12519" customFormat="1" ht="12.75"/>
    <row r="12520" customFormat="1" ht="12.75"/>
    <row r="12521" customFormat="1" ht="12.75"/>
    <row r="12522" customFormat="1" ht="12.75"/>
    <row r="12523" customFormat="1" ht="12.75"/>
    <row r="12524" customFormat="1" ht="12.75"/>
    <row r="12525" customFormat="1" ht="12.75"/>
    <row r="12526" customFormat="1" ht="12.75"/>
    <row r="12527" customFormat="1" ht="12.75"/>
    <row r="12528" customFormat="1" ht="12.75"/>
    <row r="12529" customFormat="1" ht="12.75"/>
    <row r="12530" customFormat="1" ht="12.75"/>
    <row r="12531" customFormat="1" ht="12.75"/>
    <row r="12532" customFormat="1" ht="12.75"/>
    <row r="12533" customFormat="1" ht="12.75"/>
    <row r="12534" customFormat="1" ht="12.75"/>
    <row r="12535" customFormat="1" ht="12.75"/>
    <row r="12536" customFormat="1" ht="12.75"/>
    <row r="12537" customFormat="1" ht="12.75"/>
    <row r="12538" customFormat="1" ht="12.75"/>
    <row r="12539" customFormat="1" ht="12.75"/>
    <row r="12540" customFormat="1" ht="12.75"/>
    <row r="12541" customFormat="1" ht="12.75"/>
    <row r="12542" customFormat="1" ht="12.75"/>
    <row r="12543" customFormat="1" ht="12.75"/>
    <row r="12544" customFormat="1" ht="12.75"/>
    <row r="12545" customFormat="1" ht="12.75"/>
    <row r="12546" customFormat="1" ht="12.75"/>
    <row r="12547" customFormat="1" ht="12.75"/>
    <row r="12548" customFormat="1" ht="12.75"/>
    <row r="12549" customFormat="1" ht="12.75"/>
    <row r="12550" customFormat="1" ht="12.75"/>
    <row r="12551" customFormat="1" ht="12.75"/>
    <row r="12552" customFormat="1" ht="12.75"/>
    <row r="12553" customFormat="1" ht="12.75"/>
    <row r="12554" customFormat="1" ht="12.75"/>
    <row r="12555" customFormat="1" ht="12.75"/>
    <row r="12556" customFormat="1" ht="12.75"/>
    <row r="12557" customFormat="1" ht="12.75"/>
    <row r="12558" customFormat="1" ht="12.75"/>
    <row r="12559" customFormat="1" ht="12.75"/>
    <row r="12560" customFormat="1" ht="12.75"/>
    <row r="12561" customFormat="1" ht="12.75"/>
    <row r="12562" customFormat="1" ht="12.75"/>
    <row r="12563" customFormat="1" ht="12.75"/>
    <row r="12564" customFormat="1" ht="12.75"/>
    <row r="12565" customFormat="1" ht="12.75"/>
    <row r="12566" customFormat="1" ht="12.75"/>
    <row r="12567" customFormat="1" ht="12.75"/>
    <row r="12568" customFormat="1" ht="12.75"/>
    <row r="12569" customFormat="1" ht="12.75"/>
    <row r="12570" customFormat="1" ht="12.75"/>
    <row r="12571" customFormat="1" ht="12.75"/>
    <row r="12572" customFormat="1" ht="12.75"/>
    <row r="12573" customFormat="1" ht="12.75"/>
    <row r="12574" customFormat="1" ht="12.75"/>
    <row r="12575" customFormat="1" ht="12.75"/>
    <row r="12576" customFormat="1" ht="12.75"/>
    <row r="12577" customFormat="1" ht="12.75"/>
    <row r="12578" customFormat="1" ht="12.75"/>
    <row r="12579" customFormat="1" ht="12.75"/>
    <row r="12580" customFormat="1" ht="12.75"/>
    <row r="12581" customFormat="1" ht="12.75"/>
    <row r="12582" customFormat="1" ht="12.75"/>
    <row r="12583" customFormat="1" ht="12.75"/>
    <row r="12584" customFormat="1" ht="12.75"/>
    <row r="12585" customFormat="1" ht="12.75"/>
    <row r="12586" customFormat="1" ht="12.75"/>
    <row r="12587" customFormat="1" ht="12.75"/>
    <row r="12588" customFormat="1" ht="12.75"/>
    <row r="12589" customFormat="1" ht="12.75"/>
    <row r="12590" customFormat="1" ht="12.75"/>
    <row r="12591" customFormat="1" ht="12.75"/>
    <row r="12592" customFormat="1" ht="12.75"/>
    <row r="12593" customFormat="1" ht="12.75"/>
    <row r="12594" customFormat="1" ht="12.75"/>
    <row r="12595" customFormat="1" ht="12.75"/>
    <row r="12596" customFormat="1" ht="12.75"/>
    <row r="12597" customFormat="1" ht="12.75"/>
    <row r="12598" customFormat="1" ht="12.75"/>
    <row r="12599" customFormat="1" ht="12.75"/>
    <row r="12600" customFormat="1" ht="12.75"/>
    <row r="12601" customFormat="1" ht="12.75"/>
    <row r="12602" customFormat="1" ht="12.75"/>
    <row r="12603" customFormat="1" ht="12.75"/>
    <row r="12604" customFormat="1" ht="12.75"/>
    <row r="12605" customFormat="1" ht="12.75"/>
    <row r="12606" customFormat="1" ht="12.75"/>
    <row r="12607" customFormat="1" ht="12.75"/>
    <row r="12608" customFormat="1" ht="12.75"/>
    <row r="12609" customFormat="1" ht="12.75"/>
    <row r="12610" customFormat="1" ht="12.75"/>
    <row r="12611" customFormat="1" ht="12.75"/>
    <row r="12612" customFormat="1" ht="12.75"/>
    <row r="12613" customFormat="1" ht="12.75"/>
    <row r="12614" customFormat="1" ht="12.75"/>
    <row r="12615" customFormat="1" ht="12.75"/>
    <row r="12616" customFormat="1" ht="12.75"/>
    <row r="12617" customFormat="1" ht="12.75"/>
    <row r="12618" customFormat="1" ht="12.75"/>
    <row r="12619" customFormat="1" ht="12.75"/>
    <row r="12620" customFormat="1" ht="12.75"/>
    <row r="12621" customFormat="1" ht="12.75"/>
    <row r="12622" customFormat="1" ht="12.75"/>
    <row r="12623" customFormat="1" ht="12.75"/>
    <row r="12624" customFormat="1" ht="12.75"/>
    <row r="12625" customFormat="1" ht="12.75"/>
    <row r="12626" customFormat="1" ht="12.75"/>
    <row r="12627" customFormat="1" ht="12.75"/>
    <row r="12628" customFormat="1" ht="12.75"/>
    <row r="12629" customFormat="1" ht="12.75"/>
    <row r="12630" customFormat="1" ht="12.75"/>
    <row r="12631" customFormat="1" ht="12.75"/>
    <row r="12632" customFormat="1" ht="12.75"/>
    <row r="12633" customFormat="1" ht="12.75"/>
    <row r="12634" customFormat="1" ht="12.75"/>
    <row r="12635" customFormat="1" ht="12.75"/>
    <row r="12636" customFormat="1" ht="12.75"/>
    <row r="12637" customFormat="1" ht="12.75"/>
    <row r="12638" customFormat="1" ht="12.75"/>
    <row r="12639" customFormat="1" ht="12.75"/>
    <row r="12640" customFormat="1" ht="12.75"/>
    <row r="12641" customFormat="1" ht="12.75"/>
    <row r="12642" customFormat="1" ht="12.75"/>
    <row r="12643" customFormat="1" ht="12.75"/>
    <row r="12644" customFormat="1" ht="12.75"/>
    <row r="12645" customFormat="1" ht="12.75"/>
    <row r="12646" customFormat="1" ht="12.75"/>
    <row r="12647" customFormat="1" ht="12.75"/>
    <row r="12648" customFormat="1" ht="12.75"/>
    <row r="12649" customFormat="1" ht="12.75"/>
    <row r="12650" customFormat="1" ht="12.75"/>
    <row r="12651" customFormat="1" ht="12.75"/>
    <row r="12652" customFormat="1" ht="12.75"/>
    <row r="12653" customFormat="1" ht="12.75"/>
    <row r="12654" customFormat="1" ht="12.75"/>
    <row r="12655" customFormat="1" ht="12.75"/>
    <row r="12656" customFormat="1" ht="12.75"/>
    <row r="12657" customFormat="1" ht="12.75"/>
    <row r="12658" customFormat="1" ht="12.75"/>
    <row r="12659" customFormat="1" ht="12.75"/>
    <row r="12660" customFormat="1" ht="12.75"/>
    <row r="12661" customFormat="1" ht="12.75"/>
    <row r="12662" customFormat="1" ht="12.75"/>
    <row r="12663" customFormat="1" ht="12.75"/>
    <row r="12664" customFormat="1" ht="12.75"/>
    <row r="12665" customFormat="1" ht="12.75"/>
    <row r="12666" customFormat="1" ht="12.75"/>
    <row r="12667" customFormat="1" ht="12.75"/>
    <row r="12668" customFormat="1" ht="12.75"/>
    <row r="12669" customFormat="1" ht="12.75"/>
    <row r="12670" customFormat="1" ht="12.75"/>
    <row r="12671" customFormat="1" ht="12.75"/>
    <row r="12672" customFormat="1" ht="12.75"/>
    <row r="12673" customFormat="1" ht="12.75"/>
    <row r="12674" customFormat="1" ht="12.75"/>
    <row r="12675" customFormat="1" ht="12.75"/>
    <row r="12676" customFormat="1" ht="12.75"/>
    <row r="12677" customFormat="1" ht="12.75"/>
    <row r="12678" customFormat="1" ht="12.75"/>
    <row r="12679" customFormat="1" ht="12.75"/>
    <row r="12680" customFormat="1" ht="12.75"/>
    <row r="12681" customFormat="1" ht="12.75"/>
    <row r="12682" customFormat="1" ht="12.75"/>
    <row r="12683" customFormat="1" ht="12.75"/>
    <row r="12684" customFormat="1" ht="12.75"/>
    <row r="12685" customFormat="1" ht="12.75"/>
    <row r="12686" customFormat="1" ht="12.75"/>
    <row r="12687" customFormat="1" ht="12.75"/>
    <row r="12688" customFormat="1" ht="12.75"/>
    <row r="12689" customFormat="1" ht="12.75"/>
    <row r="12690" customFormat="1" ht="12.75"/>
    <row r="12691" customFormat="1" ht="12.75"/>
    <row r="12692" customFormat="1" ht="12.75"/>
    <row r="12693" customFormat="1" ht="12.75"/>
    <row r="12694" customFormat="1" ht="12.75"/>
    <row r="12695" customFormat="1" ht="12.75"/>
    <row r="12696" customFormat="1" ht="12.75"/>
    <row r="12697" customFormat="1" ht="12.75"/>
    <row r="12698" customFormat="1" ht="12.75"/>
    <row r="12699" customFormat="1" ht="12.75"/>
    <row r="12700" customFormat="1" ht="12.75"/>
    <row r="12701" customFormat="1" ht="12.75"/>
    <row r="12702" customFormat="1" ht="12.75"/>
    <row r="12703" customFormat="1" ht="12.75"/>
    <row r="12704" customFormat="1" ht="12.75"/>
    <row r="12705" customFormat="1" ht="12.75"/>
    <row r="12706" customFormat="1" ht="12.75"/>
    <row r="12707" customFormat="1" ht="12.75"/>
    <row r="12708" customFormat="1" ht="12.75"/>
    <row r="12709" customFormat="1" ht="12.75"/>
    <row r="12710" customFormat="1" ht="12.75"/>
    <row r="12711" customFormat="1" ht="12.75"/>
    <row r="12712" customFormat="1" ht="12.75"/>
    <row r="12713" customFormat="1" ht="12.75"/>
    <row r="12714" customFormat="1" ht="12.75"/>
    <row r="12715" customFormat="1" ht="12.75"/>
    <row r="12716" customFormat="1" ht="12.75"/>
    <row r="12717" customFormat="1" ht="12.75"/>
    <row r="12718" customFormat="1" ht="12.75"/>
    <row r="12719" customFormat="1" ht="12.75"/>
    <row r="12720" customFormat="1" ht="12.75"/>
    <row r="12721" customFormat="1" ht="12.75"/>
    <row r="12722" customFormat="1" ht="12.75"/>
    <row r="12723" customFormat="1" ht="12.75"/>
    <row r="12724" customFormat="1" ht="12.75"/>
    <row r="12725" customFormat="1" ht="12.75"/>
    <row r="12726" customFormat="1" ht="12.75"/>
    <row r="12727" customFormat="1" ht="12.75"/>
    <row r="12728" customFormat="1" ht="12.75"/>
    <row r="12729" customFormat="1" ht="12.75"/>
    <row r="12730" customFormat="1" ht="12.75"/>
    <row r="12731" customFormat="1" ht="12.75"/>
    <row r="12732" customFormat="1" ht="12.75"/>
    <row r="12733" customFormat="1" ht="12.75"/>
    <row r="12734" customFormat="1" ht="12.75"/>
    <row r="12735" customFormat="1" ht="12.75"/>
    <row r="12736" customFormat="1" ht="12.75"/>
    <row r="12737" customFormat="1" ht="12.75"/>
    <row r="12738" customFormat="1" ht="12.75"/>
    <row r="12739" customFormat="1" ht="12.75"/>
    <row r="12740" customFormat="1" ht="12.75"/>
    <row r="12741" customFormat="1" ht="12.75"/>
    <row r="12742" customFormat="1" ht="12.75"/>
    <row r="12743" customFormat="1" ht="12.75"/>
    <row r="12744" customFormat="1" ht="12.75"/>
    <row r="12745" customFormat="1" ht="12.75"/>
    <row r="12746" customFormat="1" ht="12.75"/>
    <row r="12747" customFormat="1" ht="12.75"/>
    <row r="12748" customFormat="1" ht="12.75"/>
    <row r="12749" customFormat="1" ht="12.75"/>
    <row r="12750" customFormat="1" ht="12.75"/>
    <row r="12751" customFormat="1" ht="12.75"/>
    <row r="12752" customFormat="1" ht="12.75"/>
    <row r="12753" customFormat="1" ht="12.75"/>
    <row r="12754" customFormat="1" ht="12.75"/>
    <row r="12755" customFormat="1" ht="12.75"/>
    <row r="12756" customFormat="1" ht="12.75"/>
    <row r="12757" customFormat="1" ht="12.75"/>
    <row r="12758" customFormat="1" ht="12.75"/>
    <row r="12759" customFormat="1" ht="12.75"/>
    <row r="12760" customFormat="1" ht="12.75"/>
    <row r="12761" customFormat="1" ht="12.75"/>
    <row r="12762" customFormat="1" ht="12.75"/>
    <row r="12763" customFormat="1" ht="12.75"/>
    <row r="12764" customFormat="1" ht="12.75"/>
    <row r="12765" customFormat="1" ht="12.75"/>
    <row r="12766" customFormat="1" ht="12.75"/>
    <row r="12767" customFormat="1" ht="12.75"/>
    <row r="12768" customFormat="1" ht="12.75"/>
    <row r="12769" customFormat="1" ht="12.75"/>
    <row r="12770" customFormat="1" ht="12.75"/>
    <row r="12771" customFormat="1" ht="12.75"/>
    <row r="12772" customFormat="1" ht="12.75"/>
    <row r="12773" customFormat="1" ht="12.75"/>
    <row r="12774" customFormat="1" ht="12.75"/>
    <row r="12775" customFormat="1" ht="12.75"/>
    <row r="12776" customFormat="1" ht="12.75"/>
    <row r="12777" customFormat="1" ht="12.75"/>
    <row r="12778" customFormat="1" ht="12.75"/>
    <row r="12779" customFormat="1" ht="12.75"/>
    <row r="12780" customFormat="1" ht="12.75"/>
    <row r="12781" customFormat="1" ht="12.75"/>
    <row r="12782" customFormat="1" ht="12.75"/>
    <row r="12783" customFormat="1" ht="12.75"/>
    <row r="12784" customFormat="1" ht="12.75"/>
    <row r="12785" customFormat="1" ht="12.75"/>
    <row r="12786" customFormat="1" ht="12.75"/>
    <row r="12787" customFormat="1" ht="12.75"/>
    <row r="12788" customFormat="1" ht="12.75"/>
    <row r="12789" customFormat="1" ht="12.75"/>
    <row r="12790" customFormat="1" ht="12.75"/>
    <row r="12791" customFormat="1" ht="12.75"/>
    <row r="12792" customFormat="1" ht="12.75"/>
    <row r="12793" customFormat="1" ht="12.75"/>
    <row r="12794" customFormat="1" ht="12.75"/>
    <row r="12795" customFormat="1" ht="12.75"/>
    <row r="12796" customFormat="1" ht="12.75"/>
    <row r="12797" customFormat="1" ht="12.75"/>
    <row r="12798" customFormat="1" ht="12.75"/>
    <row r="12799" customFormat="1" ht="12.75"/>
    <row r="12800" customFormat="1" ht="12.75"/>
    <row r="12801" customFormat="1" ht="12.75"/>
    <row r="12802" customFormat="1" ht="12.75"/>
    <row r="12803" customFormat="1" ht="12.75"/>
    <row r="12804" customFormat="1" ht="12.75"/>
    <row r="12805" customFormat="1" ht="12.75"/>
    <row r="12806" customFormat="1" ht="12.75"/>
    <row r="12807" customFormat="1" ht="12.75"/>
    <row r="12808" customFormat="1" ht="12.75"/>
    <row r="12809" customFormat="1" ht="12.75"/>
    <row r="12810" customFormat="1" ht="12.75"/>
    <row r="12811" customFormat="1" ht="12.75"/>
    <row r="12812" customFormat="1" ht="12.75"/>
    <row r="12813" customFormat="1" ht="12.75"/>
    <row r="12814" customFormat="1" ht="12.75"/>
    <row r="12815" customFormat="1" ht="12.75"/>
    <row r="12816" customFormat="1" ht="12.75"/>
    <row r="12817" customFormat="1" ht="12.75"/>
    <row r="12818" customFormat="1" ht="12.75"/>
    <row r="12819" customFormat="1" ht="12.75"/>
    <row r="12820" customFormat="1" ht="12.75"/>
    <row r="12821" customFormat="1" ht="12.75"/>
    <row r="12822" customFormat="1" ht="12.75"/>
    <row r="12823" customFormat="1" ht="12.75"/>
    <row r="12824" customFormat="1" ht="12.75"/>
    <row r="12825" customFormat="1" ht="12.75"/>
    <row r="12826" customFormat="1" ht="12.75"/>
    <row r="12827" customFormat="1" ht="12.75"/>
    <row r="12828" customFormat="1" ht="12.75"/>
    <row r="12829" customFormat="1" ht="12.75"/>
    <row r="12830" customFormat="1" ht="12.75"/>
    <row r="12831" customFormat="1" ht="12.75"/>
    <row r="12832" customFormat="1" ht="12.75"/>
    <row r="12833" customFormat="1" ht="12.75"/>
    <row r="12834" customFormat="1" ht="12.75"/>
    <row r="12835" customFormat="1" ht="12.75"/>
    <row r="12836" customFormat="1" ht="12.75"/>
    <row r="12837" customFormat="1" ht="12.75"/>
    <row r="12838" customFormat="1" ht="12.75"/>
    <row r="12839" customFormat="1" ht="12.75"/>
    <row r="12840" customFormat="1" ht="12.75"/>
    <row r="12841" customFormat="1" ht="12.75"/>
    <row r="12842" customFormat="1" ht="12.75"/>
    <row r="12843" customFormat="1" ht="12.75"/>
    <row r="12844" customFormat="1" ht="12.75"/>
    <row r="12845" customFormat="1" ht="12.75"/>
    <row r="12846" customFormat="1" ht="12.75"/>
    <row r="12847" customFormat="1" ht="12.75"/>
    <row r="12848" customFormat="1" ht="12.75"/>
    <row r="12849" customFormat="1" ht="12.75"/>
    <row r="12850" customFormat="1" ht="12.75"/>
    <row r="12851" customFormat="1" ht="12.75"/>
    <row r="12852" customFormat="1" ht="12.75"/>
    <row r="12853" customFormat="1" ht="12.75"/>
    <row r="12854" customFormat="1" ht="12.75"/>
    <row r="12855" customFormat="1" ht="12.75"/>
    <row r="12856" customFormat="1" ht="12.75"/>
    <row r="12857" customFormat="1" ht="12.75"/>
    <row r="12858" customFormat="1" ht="12.75"/>
    <row r="12859" customFormat="1" ht="12.75"/>
    <row r="12860" customFormat="1" ht="12.75"/>
    <row r="12861" customFormat="1" ht="12.75"/>
    <row r="12862" customFormat="1" ht="12.75"/>
    <row r="12863" customFormat="1" ht="12.75"/>
    <row r="12864" customFormat="1" ht="12.75"/>
    <row r="12865" customFormat="1" ht="12.75"/>
    <row r="12866" customFormat="1" ht="12.75"/>
    <row r="12867" customFormat="1" ht="12.75"/>
    <row r="12868" customFormat="1" ht="12.75"/>
    <row r="12869" customFormat="1" ht="12.75"/>
    <row r="12870" customFormat="1" ht="12.75"/>
    <row r="12871" customFormat="1" ht="12.75"/>
    <row r="12872" customFormat="1" ht="12.75"/>
    <row r="12873" customFormat="1" ht="12.75"/>
    <row r="12874" customFormat="1" ht="12.75"/>
    <row r="12875" customFormat="1" ht="12.75"/>
    <row r="12876" customFormat="1" ht="12.75"/>
    <row r="12877" customFormat="1" ht="12.75"/>
    <row r="12878" customFormat="1" ht="12.75"/>
    <row r="12879" customFormat="1" ht="12.75"/>
    <row r="12880" customFormat="1" ht="12.75"/>
    <row r="12881" customFormat="1" ht="12.75"/>
    <row r="12882" customFormat="1" ht="12.75"/>
    <row r="12883" customFormat="1" ht="12.75"/>
    <row r="12884" customFormat="1" ht="12.75"/>
    <row r="12885" customFormat="1" ht="12.75"/>
    <row r="12886" customFormat="1" ht="12.75"/>
    <row r="12887" customFormat="1" ht="12.75"/>
    <row r="12888" customFormat="1" ht="12.75"/>
    <row r="12889" customFormat="1" ht="12.75"/>
    <row r="12890" customFormat="1" ht="12.75"/>
    <row r="12891" customFormat="1" ht="12.75"/>
    <row r="12892" customFormat="1" ht="12.75"/>
    <row r="12893" customFormat="1" ht="12.75"/>
    <row r="12894" customFormat="1" ht="12.75"/>
    <row r="12895" customFormat="1" ht="12.75"/>
    <row r="12896" customFormat="1" ht="12.75"/>
    <row r="12897" customFormat="1" ht="12.75"/>
    <row r="12898" customFormat="1" ht="12.75"/>
    <row r="12899" customFormat="1" ht="12.75"/>
    <row r="12900" customFormat="1" ht="12.75"/>
    <row r="12901" customFormat="1" ht="12.75"/>
    <row r="12902" customFormat="1" ht="12.75"/>
    <row r="12903" customFormat="1" ht="12.75"/>
    <row r="12904" customFormat="1" ht="12.75"/>
    <row r="12905" customFormat="1" ht="12.75"/>
    <row r="12906" customFormat="1" ht="12.75"/>
    <row r="12907" customFormat="1" ht="12.75"/>
    <row r="12908" customFormat="1" ht="12.75"/>
    <row r="12909" customFormat="1" ht="12.75"/>
    <row r="12910" customFormat="1" ht="12.75"/>
    <row r="12911" customFormat="1" ht="12.75"/>
    <row r="12912" customFormat="1" ht="12.75"/>
    <row r="12913" customFormat="1" ht="12.75"/>
    <row r="12914" customFormat="1" ht="12.75"/>
    <row r="12915" customFormat="1" ht="12.75"/>
    <row r="12916" customFormat="1" ht="12.75"/>
    <row r="12917" customFormat="1" ht="12.75"/>
    <row r="12918" customFormat="1" ht="12.75"/>
    <row r="12919" customFormat="1" ht="12.75"/>
    <row r="12920" customFormat="1" ht="12.75"/>
    <row r="12921" customFormat="1" ht="12.75"/>
    <row r="12922" customFormat="1" ht="12.75"/>
    <row r="12923" customFormat="1" ht="12.75"/>
    <row r="12924" customFormat="1" ht="12.75"/>
    <row r="12925" customFormat="1" ht="12.75"/>
    <row r="12926" customFormat="1" ht="12.75"/>
    <row r="12927" customFormat="1" ht="12.75"/>
    <row r="12928" customFormat="1" ht="12.75"/>
    <row r="12929" customFormat="1" ht="12.75"/>
    <row r="12930" customFormat="1" ht="12.75"/>
    <row r="12931" customFormat="1" ht="12.75"/>
    <row r="12932" customFormat="1" ht="12.75"/>
    <row r="12933" customFormat="1" ht="12.75"/>
    <row r="12934" customFormat="1" ht="12.75"/>
    <row r="12935" customFormat="1" ht="12.75"/>
    <row r="12936" customFormat="1" ht="12.75"/>
    <row r="12937" customFormat="1" ht="12.75"/>
    <row r="12938" customFormat="1" ht="12.75"/>
    <row r="12939" customFormat="1" ht="12.75"/>
    <row r="12940" customFormat="1" ht="12.75"/>
    <row r="12941" customFormat="1" ht="12.75"/>
    <row r="12942" customFormat="1" ht="12.75"/>
    <row r="12943" customFormat="1" ht="12.75"/>
    <row r="12944" customFormat="1" ht="12.75"/>
    <row r="12945" customFormat="1" ht="12.75"/>
    <row r="12946" customFormat="1" ht="12.75"/>
    <row r="12947" customFormat="1" ht="12.75"/>
    <row r="12948" customFormat="1" ht="12.75"/>
    <row r="12949" customFormat="1" ht="12.75"/>
    <row r="12950" customFormat="1" ht="12.75"/>
    <row r="12951" customFormat="1" ht="12.75"/>
    <row r="12952" customFormat="1" ht="12.75"/>
    <row r="12953" customFormat="1" ht="12.75"/>
    <row r="12954" customFormat="1" ht="12.75"/>
    <row r="12955" customFormat="1" ht="12.75"/>
    <row r="12956" customFormat="1" ht="12.75"/>
    <row r="12957" customFormat="1" ht="12.75"/>
    <row r="12958" customFormat="1" ht="12.75"/>
    <row r="12959" customFormat="1" ht="12.75"/>
    <row r="12960" customFormat="1" ht="12.75"/>
    <row r="12961" customFormat="1" ht="12.75"/>
    <row r="12962" customFormat="1" ht="12.75"/>
    <row r="12963" customFormat="1" ht="12.75"/>
    <row r="12964" customFormat="1" ht="12.75"/>
    <row r="12965" customFormat="1" ht="12.75"/>
    <row r="12966" customFormat="1" ht="12.75"/>
    <row r="12967" customFormat="1" ht="12.75"/>
    <row r="12968" customFormat="1" ht="12.75"/>
    <row r="12969" customFormat="1" ht="12.75"/>
    <row r="12970" customFormat="1" ht="12.75"/>
    <row r="12971" customFormat="1" ht="12.75"/>
    <row r="12972" customFormat="1" ht="12.75"/>
    <row r="12973" customFormat="1" ht="12.75"/>
    <row r="12974" customFormat="1" ht="12.75"/>
    <row r="12975" customFormat="1" ht="12.75"/>
    <row r="12976" customFormat="1" ht="12.75"/>
    <row r="12977" customFormat="1" ht="12.75"/>
    <row r="12978" customFormat="1" ht="12.75"/>
    <row r="12979" customFormat="1" ht="12.75"/>
    <row r="12980" customFormat="1" ht="12.75"/>
    <row r="12981" customFormat="1" ht="12.75"/>
    <row r="12982" customFormat="1" ht="12.75"/>
    <row r="12983" customFormat="1" ht="12.75"/>
    <row r="12984" customFormat="1" ht="12.75"/>
    <row r="12985" customFormat="1" ht="12.75"/>
    <row r="12986" customFormat="1" ht="12.75"/>
    <row r="12987" customFormat="1" ht="12.75"/>
    <row r="12988" customFormat="1" ht="12.75"/>
    <row r="12989" customFormat="1" ht="12.75"/>
    <row r="12990" customFormat="1" ht="12.75"/>
    <row r="12991" customFormat="1" ht="12.75"/>
    <row r="12992" customFormat="1" ht="12.75"/>
    <row r="12993" customFormat="1" ht="12.75"/>
    <row r="12994" customFormat="1" ht="12.75"/>
    <row r="12995" customFormat="1" ht="12.75"/>
    <row r="12996" customFormat="1" ht="12.75"/>
    <row r="12997" customFormat="1" ht="12.75"/>
    <row r="12998" customFormat="1" ht="12.75"/>
    <row r="12999" customFormat="1" ht="12.75"/>
    <row r="13000" customFormat="1" ht="12.75"/>
    <row r="13001" customFormat="1" ht="12.75"/>
    <row r="13002" customFormat="1" ht="12.75"/>
    <row r="13003" customFormat="1" ht="12.75"/>
    <row r="13004" customFormat="1" ht="12.75"/>
    <row r="13005" customFormat="1" ht="12.75"/>
    <row r="13006" customFormat="1" ht="12.75"/>
    <row r="13007" customFormat="1" ht="12.75"/>
    <row r="13008" customFormat="1" ht="12.75"/>
    <row r="13009" customFormat="1" ht="12.75"/>
    <row r="13010" customFormat="1" ht="12.75"/>
    <row r="13011" customFormat="1" ht="12.75"/>
    <row r="13012" customFormat="1" ht="12.75"/>
    <row r="13013" customFormat="1" ht="12.75"/>
    <row r="13014" customFormat="1" ht="12.75"/>
    <row r="13015" customFormat="1" ht="12.75"/>
    <row r="13016" customFormat="1" ht="12.75"/>
    <row r="13017" customFormat="1" ht="12.75"/>
    <row r="13018" customFormat="1" ht="12.75"/>
    <row r="13019" customFormat="1" ht="12.75"/>
    <row r="13020" customFormat="1" ht="12.75"/>
    <row r="13021" customFormat="1" ht="12.75"/>
    <row r="13022" customFormat="1" ht="12.75"/>
    <row r="13023" customFormat="1" ht="12.75"/>
    <row r="13024" customFormat="1" ht="12.75"/>
    <row r="13025" customFormat="1" ht="12.75"/>
    <row r="13026" customFormat="1" ht="12.75"/>
    <row r="13027" customFormat="1" ht="12.75"/>
    <row r="13028" customFormat="1" ht="12.75"/>
    <row r="13029" customFormat="1" ht="12.75"/>
    <row r="13030" customFormat="1" ht="12.75"/>
    <row r="13031" customFormat="1" ht="12.75"/>
    <row r="13032" customFormat="1" ht="12.75"/>
    <row r="13033" customFormat="1" ht="12.75"/>
    <row r="13034" customFormat="1" ht="12.75"/>
    <row r="13035" customFormat="1" ht="12.75"/>
    <row r="13036" customFormat="1" ht="12.75"/>
    <row r="13037" customFormat="1" ht="12.75"/>
    <row r="13038" customFormat="1" ht="12.75"/>
    <row r="13039" customFormat="1" ht="12.75"/>
    <row r="13040" customFormat="1" ht="12.75"/>
    <row r="13041" customFormat="1" ht="12.75"/>
    <row r="13042" customFormat="1" ht="12.75"/>
    <row r="13043" customFormat="1" ht="12.75"/>
    <row r="13044" customFormat="1" ht="12.75"/>
    <row r="13045" customFormat="1" ht="12.75"/>
    <row r="13046" customFormat="1" ht="12.75"/>
    <row r="13047" customFormat="1" ht="12.75"/>
    <row r="13048" customFormat="1" ht="12.75"/>
    <row r="13049" customFormat="1" ht="12.75"/>
    <row r="13050" customFormat="1" ht="12.75"/>
    <row r="13051" customFormat="1" ht="12.75"/>
    <row r="13052" customFormat="1" ht="12.75"/>
    <row r="13053" customFormat="1" ht="12.75"/>
    <row r="13054" customFormat="1" ht="12.75"/>
    <row r="13055" customFormat="1" ht="12.75"/>
    <row r="13056" customFormat="1" ht="12.75"/>
    <row r="13057" customFormat="1" ht="12.75"/>
    <row r="13058" customFormat="1" ht="12.75"/>
    <row r="13059" customFormat="1" ht="12.75"/>
    <row r="13060" customFormat="1" ht="12.75"/>
    <row r="13061" customFormat="1" ht="12.75"/>
    <row r="13062" customFormat="1" ht="12.75"/>
    <row r="13063" customFormat="1" ht="12.75"/>
    <row r="13064" customFormat="1" ht="12.75"/>
    <row r="13065" customFormat="1" ht="12.75"/>
    <row r="13066" customFormat="1" ht="12.75"/>
    <row r="13067" customFormat="1" ht="12.75"/>
    <row r="13068" customFormat="1" ht="12.75"/>
    <row r="13069" customFormat="1" ht="12.75"/>
    <row r="13070" customFormat="1" ht="12.75"/>
    <row r="13071" customFormat="1" ht="12.75"/>
    <row r="13072" customFormat="1" ht="12.75"/>
    <row r="13073" customFormat="1" ht="12.75"/>
    <row r="13074" customFormat="1" ht="12.75"/>
    <row r="13075" customFormat="1" ht="12.75"/>
    <row r="13076" customFormat="1" ht="12.75"/>
    <row r="13077" customFormat="1" ht="12.75"/>
    <row r="13078" customFormat="1" ht="12.75"/>
    <row r="13079" customFormat="1" ht="12.75"/>
    <row r="13080" customFormat="1" ht="12.75"/>
    <row r="13081" customFormat="1" ht="12.75"/>
    <row r="13082" customFormat="1" ht="12.75"/>
    <row r="13083" customFormat="1" ht="12.75"/>
    <row r="13084" customFormat="1" ht="12.75"/>
    <row r="13085" customFormat="1" ht="12.75"/>
    <row r="13086" customFormat="1" ht="12.75"/>
    <row r="13087" customFormat="1" ht="12.75"/>
    <row r="13088" customFormat="1" ht="12.75"/>
    <row r="13089" customFormat="1" ht="12.75"/>
    <row r="13090" customFormat="1" ht="12.75"/>
    <row r="13091" customFormat="1" ht="12.75"/>
    <row r="13092" customFormat="1" ht="12.75"/>
    <row r="13093" customFormat="1" ht="12.75"/>
    <row r="13094" customFormat="1" ht="12.75"/>
    <row r="13095" customFormat="1" ht="12.75"/>
    <row r="13096" customFormat="1" ht="12.75"/>
    <row r="13097" customFormat="1" ht="12.75"/>
    <row r="13098" customFormat="1" ht="12.75"/>
    <row r="13099" customFormat="1" ht="12.75"/>
    <row r="13100" customFormat="1" ht="12.75"/>
    <row r="13101" customFormat="1" ht="12.75"/>
    <row r="13102" customFormat="1" ht="12.75"/>
    <row r="13103" customFormat="1" ht="12.75"/>
    <row r="13104" customFormat="1" ht="12.75"/>
    <row r="13105" customFormat="1" ht="12.75"/>
    <row r="13106" customFormat="1" ht="12.75"/>
    <row r="13107" customFormat="1" ht="12.75"/>
    <row r="13108" customFormat="1" ht="12.75"/>
    <row r="13109" customFormat="1" ht="12.75"/>
    <row r="13110" customFormat="1" ht="12.75"/>
    <row r="13111" customFormat="1" ht="12.75"/>
    <row r="13112" customFormat="1" ht="12.75"/>
    <row r="13113" customFormat="1" ht="12.75"/>
    <row r="13114" customFormat="1" ht="12.75"/>
    <row r="13115" customFormat="1" ht="12.75"/>
    <row r="13116" customFormat="1" ht="12.75"/>
    <row r="13117" customFormat="1" ht="12.75"/>
    <row r="13118" customFormat="1" ht="12.75"/>
    <row r="13119" customFormat="1" ht="12.75"/>
    <row r="13120" customFormat="1" ht="12.75"/>
    <row r="13121" customFormat="1" ht="12.75"/>
    <row r="13122" customFormat="1" ht="12.75"/>
    <row r="13123" customFormat="1" ht="12.75"/>
    <row r="13124" customFormat="1" ht="12.75"/>
    <row r="13125" customFormat="1" ht="12.75"/>
    <row r="13126" customFormat="1" ht="12.75"/>
    <row r="13127" customFormat="1" ht="12.75"/>
    <row r="13128" customFormat="1" ht="12.75"/>
    <row r="13129" customFormat="1" ht="12.75"/>
    <row r="13130" customFormat="1" ht="12.75"/>
    <row r="13131" customFormat="1" ht="12.75"/>
    <row r="13132" customFormat="1" ht="12.75"/>
    <row r="13133" customFormat="1" ht="12.75"/>
    <row r="13134" customFormat="1" ht="12.75"/>
    <row r="13135" customFormat="1" ht="12.75"/>
    <row r="13136" customFormat="1" ht="12.75"/>
    <row r="13137" customFormat="1" ht="12.75"/>
    <row r="13138" customFormat="1" ht="12.75"/>
    <row r="13139" customFormat="1" ht="12.75"/>
    <row r="13140" customFormat="1" ht="12.75"/>
    <row r="13141" customFormat="1" ht="12.75"/>
    <row r="13142" customFormat="1" ht="12.75"/>
    <row r="13143" customFormat="1" ht="12.75"/>
    <row r="13144" customFormat="1" ht="12.75"/>
    <row r="13145" customFormat="1" ht="12.75"/>
    <row r="13146" customFormat="1" ht="12.75"/>
    <row r="13147" customFormat="1" ht="12.75"/>
    <row r="13148" customFormat="1" ht="12.75"/>
    <row r="13149" customFormat="1" ht="12.75"/>
    <row r="13150" customFormat="1" ht="12.75"/>
    <row r="13151" customFormat="1" ht="12.75"/>
    <row r="13152" customFormat="1" ht="12.75"/>
    <row r="13153" customFormat="1" ht="12.75"/>
    <row r="13154" customFormat="1" ht="12.75"/>
    <row r="13155" customFormat="1" ht="12.75"/>
    <row r="13156" customFormat="1" ht="12.75"/>
    <row r="13157" customFormat="1" ht="12.75"/>
    <row r="13158" customFormat="1" ht="12.75"/>
    <row r="13159" customFormat="1" ht="12.75"/>
    <row r="13160" customFormat="1" ht="12.75"/>
    <row r="13161" customFormat="1" ht="12.75"/>
    <row r="13162" customFormat="1" ht="12.75"/>
    <row r="13163" customFormat="1" ht="12.75"/>
    <row r="13164" customFormat="1" ht="12.75"/>
    <row r="13165" customFormat="1" ht="12.75"/>
    <row r="13166" customFormat="1" ht="12.75"/>
    <row r="13167" customFormat="1" ht="12.75"/>
    <row r="13168" customFormat="1" ht="12.75"/>
    <row r="13169" customFormat="1" ht="12.75"/>
    <row r="13170" customFormat="1" ht="12.75"/>
    <row r="13171" customFormat="1" ht="12.75"/>
    <row r="13172" customFormat="1" ht="12.75"/>
    <row r="13173" customFormat="1" ht="12.75"/>
    <row r="13174" customFormat="1" ht="12.75"/>
    <row r="13175" customFormat="1" ht="12.75"/>
    <row r="13176" customFormat="1" ht="12.75"/>
    <row r="13177" customFormat="1" ht="12.75"/>
    <row r="13178" customFormat="1" ht="12.75"/>
    <row r="13179" customFormat="1" ht="12.75"/>
    <row r="13180" customFormat="1" ht="12.75"/>
    <row r="13181" customFormat="1" ht="12.75"/>
    <row r="13182" customFormat="1" ht="12.75"/>
    <row r="13183" customFormat="1" ht="12.75"/>
    <row r="13184" customFormat="1" ht="12.75"/>
    <row r="13185" customFormat="1" ht="12.75"/>
    <row r="13186" customFormat="1" ht="12.75"/>
    <row r="13187" customFormat="1" ht="12.75"/>
    <row r="13188" customFormat="1" ht="12.75"/>
    <row r="13189" customFormat="1" ht="12.75"/>
    <row r="13190" customFormat="1" ht="12.75"/>
    <row r="13191" customFormat="1" ht="12.75"/>
    <row r="13192" customFormat="1" ht="12.75"/>
    <row r="13193" customFormat="1" ht="12.75"/>
    <row r="13194" customFormat="1" ht="12.75"/>
    <row r="13195" customFormat="1" ht="12.75"/>
    <row r="13196" customFormat="1" ht="12.75"/>
    <row r="13197" customFormat="1" ht="12.75"/>
    <row r="13198" customFormat="1" ht="12.75"/>
    <row r="13199" customFormat="1" ht="12.75"/>
    <row r="13200" customFormat="1" ht="12.75"/>
    <row r="13201" customFormat="1" ht="12.75"/>
    <row r="13202" customFormat="1" ht="12.75"/>
    <row r="13203" customFormat="1" ht="12.75"/>
    <row r="13204" customFormat="1" ht="12.75"/>
    <row r="13205" customFormat="1" ht="12.75"/>
    <row r="13206" customFormat="1" ht="12.75"/>
    <row r="13207" customFormat="1" ht="12.75"/>
    <row r="13208" customFormat="1" ht="12.75"/>
    <row r="13209" customFormat="1" ht="12.75"/>
    <row r="13210" customFormat="1" ht="12.75"/>
    <row r="13211" customFormat="1" ht="12.75"/>
    <row r="13212" customFormat="1" ht="12.75"/>
    <row r="13213" customFormat="1" ht="12.75"/>
    <row r="13214" customFormat="1" ht="12.75"/>
    <row r="13215" customFormat="1" ht="12.75"/>
    <row r="13216" customFormat="1" ht="12.75"/>
    <row r="13217" customFormat="1" ht="12.75"/>
    <row r="13218" customFormat="1" ht="12.75"/>
    <row r="13219" customFormat="1" ht="12.75"/>
    <row r="13220" customFormat="1" ht="12.75"/>
    <row r="13221" customFormat="1" ht="12.75"/>
    <row r="13222" customFormat="1" ht="12.75"/>
    <row r="13223" customFormat="1" ht="12.75"/>
    <row r="13224" customFormat="1" ht="12.75"/>
    <row r="13225" customFormat="1" ht="12.75"/>
    <row r="13226" customFormat="1" ht="12.75"/>
    <row r="13227" customFormat="1" ht="12.75"/>
    <row r="13228" customFormat="1" ht="12.75"/>
    <row r="13229" customFormat="1" ht="12.75"/>
    <row r="13230" customFormat="1" ht="12.75"/>
    <row r="13231" customFormat="1" ht="12.75"/>
    <row r="13232" customFormat="1" ht="12.75"/>
    <row r="13233" customFormat="1" ht="12.75"/>
    <row r="13234" customFormat="1" ht="12.75"/>
    <row r="13235" customFormat="1" ht="12.75"/>
    <row r="13236" customFormat="1" ht="12.75"/>
    <row r="13237" customFormat="1" ht="12.75"/>
    <row r="13238" customFormat="1" ht="12.75"/>
    <row r="13239" customFormat="1" ht="12.75"/>
    <row r="13240" customFormat="1" ht="12.75"/>
    <row r="13241" customFormat="1" ht="12.75"/>
    <row r="13242" customFormat="1" ht="12.75"/>
    <row r="13243" customFormat="1" ht="12.75"/>
    <row r="13244" customFormat="1" ht="12.75"/>
    <row r="13245" customFormat="1" ht="12.75"/>
    <row r="13246" customFormat="1" ht="12.75"/>
    <row r="13247" customFormat="1" ht="12.75"/>
    <row r="13248" customFormat="1" ht="12.75"/>
    <row r="13249" customFormat="1" ht="12.75"/>
    <row r="13250" customFormat="1" ht="12.75"/>
    <row r="13251" customFormat="1" ht="12.75"/>
    <row r="13252" customFormat="1" ht="12.75"/>
    <row r="13253" customFormat="1" ht="12.75"/>
    <row r="13254" customFormat="1" ht="12.75"/>
    <row r="13255" customFormat="1" ht="12.75"/>
    <row r="13256" customFormat="1" ht="12.75"/>
    <row r="13257" customFormat="1" ht="12.75"/>
    <row r="13258" customFormat="1" ht="12.75"/>
    <row r="13259" customFormat="1" ht="12.75"/>
    <row r="13260" customFormat="1" ht="12.75"/>
    <row r="13261" customFormat="1" ht="12.75"/>
    <row r="13262" customFormat="1" ht="12.75"/>
    <row r="13263" customFormat="1" ht="12.75"/>
    <row r="13264" customFormat="1" ht="12.75"/>
    <row r="13265" customFormat="1" ht="12.75"/>
    <row r="13266" customFormat="1" ht="12.75"/>
    <row r="13267" customFormat="1" ht="12.75"/>
    <row r="13268" customFormat="1" ht="12.75"/>
    <row r="13269" customFormat="1" ht="12.75"/>
    <row r="13270" customFormat="1" ht="12.75"/>
    <row r="13271" customFormat="1" ht="12.75"/>
    <row r="13272" customFormat="1" ht="12.75"/>
    <row r="13273" customFormat="1" ht="12.75"/>
    <row r="13274" customFormat="1" ht="12.75"/>
    <row r="13275" customFormat="1" ht="12.75"/>
    <row r="13276" customFormat="1" ht="12.75"/>
    <row r="13277" customFormat="1" ht="12.75"/>
    <row r="13278" customFormat="1" ht="12.75"/>
    <row r="13279" customFormat="1" ht="12.75"/>
    <row r="13280" customFormat="1" ht="12.75"/>
    <row r="13281" customFormat="1" ht="12.75"/>
    <row r="13282" customFormat="1" ht="12.75"/>
    <row r="13283" customFormat="1" ht="12.75"/>
    <row r="13284" customFormat="1" ht="12.75"/>
    <row r="13285" customFormat="1" ht="12.75"/>
    <row r="13286" customFormat="1" ht="12.75"/>
    <row r="13287" customFormat="1" ht="12.75"/>
    <row r="13288" customFormat="1" ht="12.75"/>
    <row r="13289" customFormat="1" ht="12.75"/>
    <row r="13290" customFormat="1" ht="12.75"/>
    <row r="13291" customFormat="1" ht="12.75"/>
    <row r="13292" customFormat="1" ht="12.75"/>
    <row r="13293" customFormat="1" ht="12.75"/>
    <row r="13294" customFormat="1" ht="12.75"/>
    <row r="13295" customFormat="1" ht="12.75"/>
    <row r="13296" customFormat="1" ht="12.75"/>
    <row r="13297" customFormat="1" ht="12.75"/>
    <row r="13298" customFormat="1" ht="12.75"/>
    <row r="13299" customFormat="1" ht="12.75"/>
    <row r="13300" customFormat="1" ht="12.75"/>
    <row r="13301" customFormat="1" ht="12.75"/>
    <row r="13302" customFormat="1" ht="12.75"/>
    <row r="13303" customFormat="1" ht="12.75"/>
    <row r="13304" customFormat="1" ht="12.75"/>
    <row r="13305" customFormat="1" ht="12.75"/>
    <row r="13306" customFormat="1" ht="12.75"/>
    <row r="13307" customFormat="1" ht="12.75"/>
    <row r="13308" customFormat="1" ht="12.75"/>
    <row r="13309" customFormat="1" ht="12.75"/>
    <row r="13310" customFormat="1" ht="12.75"/>
    <row r="13311" customFormat="1" ht="12.75"/>
    <row r="13312" customFormat="1" ht="12.75"/>
    <row r="13313" customFormat="1" ht="12.75"/>
    <row r="13314" customFormat="1" ht="12.75"/>
    <row r="13315" customFormat="1" ht="12.75"/>
    <row r="13316" customFormat="1" ht="12.75"/>
    <row r="13317" customFormat="1" ht="12.75"/>
    <row r="13318" customFormat="1" ht="12.75"/>
    <row r="13319" customFormat="1" ht="12.75"/>
    <row r="13320" customFormat="1" ht="12.75"/>
    <row r="13321" customFormat="1" ht="12.75"/>
    <row r="13322" customFormat="1" ht="12.75"/>
    <row r="13323" customFormat="1" ht="12.75"/>
    <row r="13324" customFormat="1" ht="12.75"/>
    <row r="13325" customFormat="1" ht="12.75"/>
    <row r="13326" customFormat="1" ht="12.75"/>
    <row r="13327" customFormat="1" ht="12.75"/>
    <row r="13328" customFormat="1" ht="12.75"/>
    <row r="13329" customFormat="1" ht="12.75"/>
    <row r="13330" customFormat="1" ht="12.75"/>
    <row r="13331" customFormat="1" ht="12.75"/>
    <row r="13332" customFormat="1" ht="12.75"/>
    <row r="13333" customFormat="1" ht="12.75"/>
    <row r="13334" customFormat="1" ht="12.75"/>
    <row r="13335" customFormat="1" ht="12.75"/>
    <row r="13336" customFormat="1" ht="12.75"/>
    <row r="13337" customFormat="1" ht="12.75"/>
    <row r="13338" customFormat="1" ht="12.75"/>
    <row r="13339" customFormat="1" ht="12.75"/>
    <row r="13340" customFormat="1" ht="12.75"/>
    <row r="13341" customFormat="1" ht="12.75"/>
    <row r="13342" customFormat="1" ht="12.75"/>
    <row r="13343" customFormat="1" ht="12.75"/>
    <row r="13344" customFormat="1" ht="12.75"/>
    <row r="13345" customFormat="1" ht="12.75"/>
    <row r="13346" customFormat="1" ht="12.75"/>
    <row r="13347" customFormat="1" ht="12.75"/>
    <row r="13348" customFormat="1" ht="12.75"/>
    <row r="13349" customFormat="1" ht="12.75"/>
    <row r="13350" customFormat="1" ht="12.75"/>
    <row r="13351" customFormat="1" ht="12.75"/>
    <row r="13352" customFormat="1" ht="12.75"/>
    <row r="13353" customFormat="1" ht="12.75"/>
    <row r="13354" customFormat="1" ht="12.75"/>
    <row r="13355" customFormat="1" ht="12.75"/>
    <row r="13356" customFormat="1" ht="12.75"/>
    <row r="13357" customFormat="1" ht="12.75"/>
    <row r="13358" customFormat="1" ht="12.75"/>
    <row r="13359" customFormat="1" ht="12.75"/>
    <row r="13360" customFormat="1" ht="12.75"/>
    <row r="13361" customFormat="1" ht="12.75"/>
    <row r="13362" customFormat="1" ht="12.75"/>
    <row r="13363" customFormat="1" ht="12.75"/>
    <row r="13364" customFormat="1" ht="12.75"/>
    <row r="13365" customFormat="1" ht="12.75"/>
    <row r="13366" customFormat="1" ht="12.75"/>
    <row r="13367" customFormat="1" ht="12.75"/>
    <row r="13368" customFormat="1" ht="12.75"/>
    <row r="13369" customFormat="1" ht="12.75"/>
    <row r="13370" customFormat="1" ht="12.75"/>
    <row r="13371" customFormat="1" ht="12.75"/>
    <row r="13372" customFormat="1" ht="12.75"/>
    <row r="13373" customFormat="1" ht="12.75"/>
    <row r="13374" customFormat="1" ht="12.75"/>
    <row r="13375" customFormat="1" ht="12.75"/>
    <row r="13376" customFormat="1" ht="12.75"/>
    <row r="13377" customFormat="1" ht="12.75"/>
    <row r="13378" customFormat="1" ht="12.75"/>
    <row r="13379" customFormat="1" ht="12.75"/>
    <row r="13380" customFormat="1" ht="12.75"/>
    <row r="13381" customFormat="1" ht="12.75"/>
    <row r="13382" customFormat="1" ht="12.75"/>
    <row r="13383" customFormat="1" ht="12.75"/>
    <row r="13384" customFormat="1" ht="12.75"/>
    <row r="13385" customFormat="1" ht="12.75"/>
    <row r="13386" customFormat="1" ht="12.75"/>
    <row r="13387" customFormat="1" ht="12.75"/>
    <row r="13388" customFormat="1" ht="12.75"/>
    <row r="13389" customFormat="1" ht="12.75"/>
    <row r="13390" customFormat="1" ht="12.75"/>
    <row r="13391" customFormat="1" ht="12.75"/>
    <row r="13392" customFormat="1" ht="12.75"/>
    <row r="13393" customFormat="1" ht="12.75"/>
    <row r="13394" customFormat="1" ht="12.75"/>
    <row r="13395" customFormat="1" ht="12.75"/>
    <row r="13396" customFormat="1" ht="12.75"/>
    <row r="13397" customFormat="1" ht="12.75"/>
    <row r="13398" customFormat="1" ht="12.75"/>
    <row r="13399" customFormat="1" ht="12.75"/>
    <row r="13400" customFormat="1" ht="12.75"/>
    <row r="13401" customFormat="1" ht="12.75"/>
    <row r="13402" customFormat="1" ht="12.75"/>
    <row r="13403" customFormat="1" ht="12.75"/>
    <row r="13404" customFormat="1" ht="12.75"/>
    <row r="13405" customFormat="1" ht="12.75"/>
    <row r="13406" customFormat="1" ht="12.75"/>
    <row r="13407" customFormat="1" ht="12.75"/>
    <row r="13408" customFormat="1" ht="12.75"/>
    <row r="13409" customFormat="1" ht="12.75"/>
    <row r="13410" customFormat="1" ht="12.75"/>
    <row r="13411" customFormat="1" ht="12.75"/>
    <row r="13412" customFormat="1" ht="12.75"/>
    <row r="13413" customFormat="1" ht="12.75"/>
    <row r="13414" customFormat="1" ht="12.75"/>
    <row r="13415" customFormat="1" ht="12.75"/>
    <row r="13416" customFormat="1" ht="12.75"/>
    <row r="13417" customFormat="1" ht="12.75"/>
    <row r="13418" customFormat="1" ht="12.75"/>
    <row r="13419" customFormat="1" ht="12.75"/>
    <row r="13420" customFormat="1" ht="12.75"/>
    <row r="13421" customFormat="1" ht="12.75"/>
    <row r="13422" customFormat="1" ht="12.75"/>
    <row r="13423" customFormat="1" ht="12.75"/>
    <row r="13424" customFormat="1" ht="12.75"/>
    <row r="13425" customFormat="1" ht="12.75"/>
    <row r="13426" customFormat="1" ht="12.75"/>
    <row r="13427" customFormat="1" ht="12.75"/>
    <row r="13428" customFormat="1" ht="12.75"/>
    <row r="13429" customFormat="1" ht="12.75"/>
    <row r="13430" customFormat="1" ht="12.75"/>
    <row r="13431" customFormat="1" ht="12.75"/>
    <row r="13432" customFormat="1" ht="12.75"/>
    <row r="13433" customFormat="1" ht="12.75"/>
    <row r="13434" customFormat="1" ht="12.75"/>
    <row r="13435" customFormat="1" ht="12.75"/>
    <row r="13436" customFormat="1" ht="12.75"/>
    <row r="13437" customFormat="1" ht="12.75"/>
    <row r="13438" customFormat="1" ht="12.75"/>
    <row r="13439" customFormat="1" ht="12.75"/>
    <row r="13440" customFormat="1" ht="12.75"/>
    <row r="13441" customFormat="1" ht="12.75"/>
    <row r="13442" customFormat="1" ht="12.75"/>
    <row r="13443" customFormat="1" ht="12.75"/>
    <row r="13444" customFormat="1" ht="12.75"/>
    <row r="13445" customFormat="1" ht="12.75"/>
    <row r="13446" customFormat="1" ht="12.75"/>
    <row r="13447" customFormat="1" ht="12.75"/>
    <row r="13448" customFormat="1" ht="12.75"/>
    <row r="13449" customFormat="1" ht="12.75"/>
    <row r="13450" customFormat="1" ht="12.75"/>
    <row r="13451" customFormat="1" ht="12.75"/>
    <row r="13452" customFormat="1" ht="12.75"/>
    <row r="13453" customFormat="1" ht="12.75"/>
    <row r="13454" customFormat="1" ht="12.75"/>
    <row r="13455" customFormat="1" ht="12.75"/>
    <row r="13456" customFormat="1" ht="12.75"/>
    <row r="13457" customFormat="1" ht="12.75"/>
    <row r="13458" customFormat="1" ht="12.75"/>
    <row r="13459" customFormat="1" ht="12.75"/>
    <row r="13460" customFormat="1" ht="12.75"/>
    <row r="13461" customFormat="1" ht="12.75"/>
    <row r="13462" customFormat="1" ht="12.75"/>
    <row r="13463" customFormat="1" ht="12.75"/>
    <row r="13464" customFormat="1" ht="12.75"/>
    <row r="13465" customFormat="1" ht="12.75"/>
    <row r="13466" customFormat="1" ht="12.75"/>
    <row r="13467" customFormat="1" ht="12.75"/>
    <row r="13468" customFormat="1" ht="12.75"/>
    <row r="13469" customFormat="1" ht="12.75"/>
    <row r="13470" customFormat="1" ht="12.75"/>
    <row r="13471" customFormat="1" ht="12.75"/>
    <row r="13472" customFormat="1" ht="12.75"/>
    <row r="13473" customFormat="1" ht="12.75"/>
    <row r="13474" customFormat="1" ht="12.75"/>
    <row r="13475" customFormat="1" ht="12.75"/>
    <row r="13476" customFormat="1" ht="12.75"/>
    <row r="13477" customFormat="1" ht="12.75"/>
    <row r="13478" customFormat="1" ht="12.75"/>
    <row r="13479" customFormat="1" ht="12.75"/>
    <row r="13480" customFormat="1" ht="12.75"/>
    <row r="13481" customFormat="1" ht="12.75"/>
    <row r="13482" customFormat="1" ht="12.75"/>
    <row r="13483" customFormat="1" ht="12.75"/>
    <row r="13484" customFormat="1" ht="12.75"/>
    <row r="13485" customFormat="1" ht="12.75"/>
    <row r="13486" customFormat="1" ht="12.75"/>
    <row r="13487" customFormat="1" ht="12.75"/>
    <row r="13488" customFormat="1" ht="12.75"/>
    <row r="13489" customFormat="1" ht="12.75"/>
    <row r="13490" customFormat="1" ht="12.75"/>
    <row r="13491" customFormat="1" ht="12.75"/>
    <row r="13492" customFormat="1" ht="12.75"/>
    <row r="13493" customFormat="1" ht="12.75"/>
    <row r="13494" customFormat="1" ht="12.75"/>
    <row r="13495" customFormat="1" ht="12.75"/>
    <row r="13496" customFormat="1" ht="12.75"/>
    <row r="13497" customFormat="1" ht="12.75"/>
    <row r="13498" customFormat="1" ht="12.75"/>
    <row r="13499" customFormat="1" ht="12.75"/>
    <row r="13500" customFormat="1" ht="12.75"/>
    <row r="13501" customFormat="1" ht="12.75"/>
    <row r="13502" customFormat="1" ht="12.75"/>
    <row r="13503" customFormat="1" ht="12.75"/>
    <row r="13504" customFormat="1" ht="12.75"/>
    <row r="13505" customFormat="1" ht="12.75"/>
    <row r="13506" customFormat="1" ht="12.75"/>
    <row r="13507" customFormat="1" ht="12.75"/>
    <row r="13508" customFormat="1" ht="12.75"/>
    <row r="13509" customFormat="1" ht="12.75"/>
    <row r="13510" customFormat="1" ht="12.75"/>
    <row r="13511" customFormat="1" ht="12.75"/>
    <row r="13512" customFormat="1" ht="12.75"/>
    <row r="13513" customFormat="1" ht="12.75"/>
    <row r="13514" customFormat="1" ht="12.75"/>
    <row r="13515" customFormat="1" ht="12.75"/>
    <row r="13516" customFormat="1" ht="12.75"/>
    <row r="13517" customFormat="1" ht="12.75"/>
    <row r="13518" customFormat="1" ht="12.75"/>
    <row r="13519" customFormat="1" ht="12.75"/>
    <row r="13520" customFormat="1" ht="12.75"/>
    <row r="13521" customFormat="1" ht="12.75"/>
    <row r="13522" customFormat="1" ht="12.75"/>
    <row r="13523" customFormat="1" ht="12.75"/>
    <row r="13524" customFormat="1" ht="12.75"/>
    <row r="13525" customFormat="1" ht="12.75"/>
    <row r="13526" customFormat="1" ht="12.75"/>
    <row r="13527" customFormat="1" ht="12.75"/>
    <row r="13528" customFormat="1" ht="12.75"/>
    <row r="13529" customFormat="1" ht="12.75"/>
    <row r="13530" customFormat="1" ht="12.75"/>
    <row r="13531" customFormat="1" ht="12.75"/>
    <row r="13532" customFormat="1" ht="12.75"/>
    <row r="13533" customFormat="1" ht="12.75"/>
    <row r="13534" customFormat="1" ht="12.75"/>
    <row r="13535" customFormat="1" ht="12.75"/>
    <row r="13536" customFormat="1" ht="12.75"/>
    <row r="13537" customFormat="1" ht="12.75"/>
    <row r="13538" customFormat="1" ht="12.75"/>
    <row r="13539" customFormat="1" ht="12.75"/>
    <row r="13540" customFormat="1" ht="12.75"/>
    <row r="13541" customFormat="1" ht="12.75"/>
    <row r="13542" customFormat="1" ht="12.75"/>
    <row r="13543" customFormat="1" ht="12.75"/>
    <row r="13544" customFormat="1" ht="12.75"/>
    <row r="13545" customFormat="1" ht="12.75"/>
    <row r="13546" customFormat="1" ht="12.75"/>
    <row r="13547" customFormat="1" ht="12.75"/>
    <row r="13548" customFormat="1" ht="12.75"/>
    <row r="13549" customFormat="1" ht="12.75"/>
    <row r="13550" customFormat="1" ht="12.75"/>
    <row r="13551" customFormat="1" ht="12.75"/>
    <row r="13552" customFormat="1" ht="12.75"/>
    <row r="13553" customFormat="1" ht="12.75"/>
    <row r="13554" customFormat="1" ht="12.75"/>
    <row r="13555" customFormat="1" ht="12.75"/>
    <row r="13556" customFormat="1" ht="12.75"/>
    <row r="13557" customFormat="1" ht="12.75"/>
    <row r="13558" customFormat="1" ht="12.75"/>
    <row r="13559" customFormat="1" ht="12.75"/>
    <row r="13560" customFormat="1" ht="12.75"/>
    <row r="13561" customFormat="1" ht="12.75"/>
    <row r="13562" customFormat="1" ht="12.75"/>
    <row r="13563" customFormat="1" ht="12.75"/>
    <row r="13564" customFormat="1" ht="12.75"/>
    <row r="13565" customFormat="1" ht="12.75"/>
    <row r="13566" customFormat="1" ht="12.75"/>
    <row r="13567" customFormat="1" ht="12.75"/>
    <row r="13568" customFormat="1" ht="12.75"/>
    <row r="13569" customFormat="1" ht="12.75"/>
    <row r="13570" customFormat="1" ht="12.75"/>
    <row r="13571" customFormat="1" ht="12.75"/>
    <row r="13572" customFormat="1" ht="12.75"/>
    <row r="13573" customFormat="1" ht="12.75"/>
    <row r="13574" customFormat="1" ht="12.75"/>
    <row r="13575" customFormat="1" ht="12.75"/>
    <row r="13576" customFormat="1" ht="12.75"/>
    <row r="13577" customFormat="1" ht="12.75"/>
    <row r="13578" customFormat="1" ht="12.75"/>
    <row r="13579" customFormat="1" ht="12.75"/>
    <row r="13580" customFormat="1" ht="12.75"/>
    <row r="13581" customFormat="1" ht="12.75"/>
    <row r="13582" customFormat="1" ht="12.75"/>
    <row r="13583" customFormat="1" ht="12.75"/>
    <row r="13584" customFormat="1" ht="12.75"/>
    <row r="13585" customFormat="1" ht="12.75"/>
    <row r="13586" customFormat="1" ht="12.75"/>
    <row r="13587" customFormat="1" ht="12.75"/>
    <row r="13588" customFormat="1" ht="12.75"/>
    <row r="13589" customFormat="1" ht="12.75"/>
    <row r="13590" customFormat="1" ht="12.75"/>
    <row r="13591" customFormat="1" ht="12.75"/>
    <row r="13592" customFormat="1" ht="12.75"/>
    <row r="13593" customFormat="1" ht="12.75"/>
    <row r="13594" customFormat="1" ht="12.75"/>
    <row r="13595" customFormat="1" ht="12.75"/>
    <row r="13596" customFormat="1" ht="12.75"/>
    <row r="13597" customFormat="1" ht="12.75"/>
    <row r="13598" customFormat="1" ht="12.75"/>
    <row r="13599" customFormat="1" ht="12.75"/>
    <row r="13600" customFormat="1" ht="12.75"/>
    <row r="13601" customFormat="1" ht="12.75"/>
    <row r="13602" customFormat="1" ht="12.75"/>
    <row r="13603" customFormat="1" ht="12.75"/>
    <row r="13604" customFormat="1" ht="12.75"/>
    <row r="13605" customFormat="1" ht="12.75"/>
    <row r="13606" customFormat="1" ht="12.75"/>
    <row r="13607" customFormat="1" ht="12.75"/>
    <row r="13608" customFormat="1" ht="12.75"/>
    <row r="13609" customFormat="1" ht="12.75"/>
    <row r="13610" customFormat="1" ht="12.75"/>
    <row r="13611" customFormat="1" ht="12.75"/>
    <row r="13612" customFormat="1" ht="12.75"/>
    <row r="13613" customFormat="1" ht="12.75"/>
    <row r="13614" customFormat="1" ht="12.75"/>
    <row r="13615" customFormat="1" ht="12.75"/>
    <row r="13616" customFormat="1" ht="12.75"/>
    <row r="13617" customFormat="1" ht="12.75"/>
    <row r="13618" customFormat="1" ht="12.75"/>
    <row r="13619" customFormat="1" ht="12.75"/>
    <row r="13620" customFormat="1" ht="12.75"/>
    <row r="13621" customFormat="1" ht="12.75"/>
    <row r="13622" customFormat="1" ht="12.75"/>
    <row r="13623" customFormat="1" ht="12.75"/>
    <row r="13624" customFormat="1" ht="12.75"/>
    <row r="13625" customFormat="1" ht="12.75"/>
    <row r="13626" customFormat="1" ht="12.75"/>
    <row r="13627" customFormat="1" ht="12.75"/>
    <row r="13628" customFormat="1" ht="12.75"/>
    <row r="13629" customFormat="1" ht="12.75"/>
    <row r="13630" customFormat="1" ht="12.75"/>
    <row r="13631" customFormat="1" ht="12.75"/>
    <row r="13632" customFormat="1" ht="12.75"/>
    <row r="13633" customFormat="1" ht="12.75"/>
    <row r="13634" customFormat="1" ht="12.75"/>
    <row r="13635" customFormat="1" ht="12.75"/>
    <row r="13636" customFormat="1" ht="12.75"/>
    <row r="13637" customFormat="1" ht="12.75"/>
    <row r="13638" customFormat="1" ht="12.75"/>
    <row r="13639" customFormat="1" ht="12.75"/>
    <row r="13640" customFormat="1" ht="12.75"/>
    <row r="13641" customFormat="1" ht="12.75"/>
    <row r="13642" customFormat="1" ht="12.75"/>
    <row r="13643" customFormat="1" ht="12.75"/>
    <row r="13644" customFormat="1" ht="12.75"/>
    <row r="13645" customFormat="1" ht="12.75"/>
    <row r="13646" customFormat="1" ht="12.75"/>
    <row r="13647" customFormat="1" ht="12.75"/>
    <row r="13648" customFormat="1" ht="12.75"/>
    <row r="13649" customFormat="1" ht="12.75"/>
    <row r="13650" customFormat="1" ht="12.75"/>
    <row r="13651" customFormat="1" ht="12.75"/>
    <row r="13652" customFormat="1" ht="12.75"/>
    <row r="13653" customFormat="1" ht="12.75"/>
    <row r="13654" customFormat="1" ht="12.75"/>
    <row r="13655" customFormat="1" ht="12.75"/>
    <row r="13656" customFormat="1" ht="12.75"/>
    <row r="13657" customFormat="1" ht="12.75"/>
    <row r="13658" customFormat="1" ht="12.75"/>
    <row r="13659" customFormat="1" ht="12.75"/>
    <row r="13660" customFormat="1" ht="12.75"/>
    <row r="13661" customFormat="1" ht="12.75"/>
    <row r="13662" customFormat="1" ht="12.75"/>
    <row r="13663" customFormat="1" ht="12.75"/>
    <row r="13664" customFormat="1" ht="12.75"/>
    <row r="13665" customFormat="1" ht="12.75"/>
    <row r="13666" customFormat="1" ht="12.75"/>
    <row r="13667" customFormat="1" ht="12.75"/>
    <row r="13668" customFormat="1" ht="12.75"/>
    <row r="13669" customFormat="1" ht="12.75"/>
    <row r="13670" customFormat="1" ht="12.75"/>
    <row r="13671" customFormat="1" ht="12.75"/>
    <row r="13672" customFormat="1" ht="12.75"/>
    <row r="13673" customFormat="1" ht="12.75"/>
    <row r="13674" customFormat="1" ht="12.75"/>
    <row r="13675" customFormat="1" ht="12.75"/>
    <row r="13676" customFormat="1" ht="12.75"/>
    <row r="13677" customFormat="1" ht="12.75"/>
    <row r="13678" customFormat="1" ht="12.75"/>
    <row r="13679" customFormat="1" ht="12.75"/>
    <row r="13680" customFormat="1" ht="12.75"/>
    <row r="13681" customFormat="1" ht="12.75"/>
    <row r="13682" customFormat="1" ht="12.75"/>
    <row r="13683" customFormat="1" ht="12.75"/>
    <row r="13684" customFormat="1" ht="12.75"/>
    <row r="13685" customFormat="1" ht="12.75"/>
    <row r="13686" customFormat="1" ht="12.75"/>
    <row r="13687" customFormat="1" ht="12.75"/>
    <row r="13688" customFormat="1" ht="12.75"/>
    <row r="13689" customFormat="1" ht="12.75"/>
    <row r="13690" customFormat="1" ht="12.75"/>
    <row r="13691" customFormat="1" ht="12.75"/>
    <row r="13692" customFormat="1" ht="12.75"/>
    <row r="13693" customFormat="1" ht="12.75"/>
    <row r="13694" customFormat="1" ht="12.75"/>
    <row r="13695" customFormat="1" ht="12.75"/>
    <row r="13696" customFormat="1" ht="12.75"/>
    <row r="13697" customFormat="1" ht="12.75"/>
    <row r="13698" customFormat="1" ht="12.75"/>
    <row r="13699" customFormat="1" ht="12.75"/>
    <row r="13700" customFormat="1" ht="12.75"/>
    <row r="13701" customFormat="1" ht="12.75"/>
    <row r="13702" customFormat="1" ht="12.75"/>
    <row r="13703" customFormat="1" ht="12.75"/>
    <row r="13704" customFormat="1" ht="12.75"/>
    <row r="13705" customFormat="1" ht="12.75"/>
    <row r="13706" customFormat="1" ht="12.75"/>
    <row r="13707" customFormat="1" ht="12.75"/>
    <row r="13708" customFormat="1" ht="12.75"/>
    <row r="13709" customFormat="1" ht="12.75"/>
    <row r="13710" customFormat="1" ht="12.75"/>
    <row r="13711" customFormat="1" ht="12.75"/>
    <row r="13712" customFormat="1" ht="12.75"/>
    <row r="13713" customFormat="1" ht="12.75"/>
    <row r="13714" customFormat="1" ht="12.75"/>
    <row r="13715" customFormat="1" ht="12.75"/>
    <row r="13716" customFormat="1" ht="12.75"/>
    <row r="13717" customFormat="1" ht="12.75"/>
    <row r="13718" customFormat="1" ht="12.75"/>
    <row r="13719" customFormat="1" ht="12.75"/>
    <row r="13720" customFormat="1" ht="12.75"/>
    <row r="13721" customFormat="1" ht="12.75"/>
    <row r="13722" customFormat="1" ht="12.75"/>
    <row r="13723" customFormat="1" ht="12.75"/>
    <row r="13724" customFormat="1" ht="12.75"/>
    <row r="13725" customFormat="1" ht="12.75"/>
    <row r="13726" customFormat="1" ht="12.75"/>
    <row r="13727" customFormat="1" ht="12.75"/>
    <row r="13728" customFormat="1" ht="12.75"/>
    <row r="13729" customFormat="1" ht="12.75"/>
    <row r="13730" customFormat="1" ht="12.75"/>
    <row r="13731" customFormat="1" ht="12.75"/>
    <row r="13732" customFormat="1" ht="12.75"/>
    <row r="13733" customFormat="1" ht="12.75"/>
    <row r="13734" customFormat="1" ht="12.75"/>
    <row r="13735" customFormat="1" ht="12.75"/>
    <row r="13736" customFormat="1" ht="12.75"/>
    <row r="13737" customFormat="1" ht="12.75"/>
    <row r="13738" customFormat="1" ht="12.75"/>
    <row r="13739" customFormat="1" ht="12.75"/>
    <row r="13740" customFormat="1" ht="12.75"/>
    <row r="13741" customFormat="1" ht="12.75"/>
    <row r="13742" customFormat="1" ht="12.75"/>
    <row r="13743" customFormat="1" ht="12.75"/>
    <row r="13744" customFormat="1" ht="12.75"/>
    <row r="13745" customFormat="1" ht="12.75"/>
    <row r="13746" customFormat="1" ht="12.75"/>
    <row r="13747" customFormat="1" ht="12.75"/>
    <row r="13748" customFormat="1" ht="12.75"/>
    <row r="13749" customFormat="1" ht="12.75"/>
    <row r="13750" customFormat="1" ht="12.75"/>
    <row r="13751" customFormat="1" ht="12.75"/>
    <row r="13752" customFormat="1" ht="12.75"/>
    <row r="13753" customFormat="1" ht="12.75"/>
    <row r="13754" customFormat="1" ht="12.75"/>
    <row r="13755" customFormat="1" ht="12.75"/>
    <row r="13756" customFormat="1" ht="12.75"/>
    <row r="13757" customFormat="1" ht="12.75"/>
    <row r="13758" customFormat="1" ht="12.75"/>
    <row r="13759" customFormat="1" ht="12.75"/>
    <row r="13760" customFormat="1" ht="12.75"/>
    <row r="13761" customFormat="1" ht="12.75"/>
    <row r="13762" customFormat="1" ht="12.75"/>
    <row r="13763" customFormat="1" ht="12.75"/>
    <row r="13764" customFormat="1" ht="12.75"/>
    <row r="13765" customFormat="1" ht="12.75"/>
    <row r="13766" customFormat="1" ht="12.75"/>
    <row r="13767" customFormat="1" ht="12.75"/>
    <row r="13768" customFormat="1" ht="12.75"/>
    <row r="13769" customFormat="1" ht="12.75"/>
    <row r="13770" customFormat="1" ht="12.75"/>
    <row r="13771" customFormat="1" ht="12.75"/>
    <row r="13772" customFormat="1" ht="12.75"/>
    <row r="13773" customFormat="1" ht="12.75"/>
    <row r="13774" customFormat="1" ht="12.75"/>
    <row r="13775" customFormat="1" ht="12.75"/>
    <row r="13776" customFormat="1" ht="12.75"/>
    <row r="13777" customFormat="1" ht="12.75"/>
    <row r="13778" customFormat="1" ht="12.75"/>
    <row r="13779" customFormat="1" ht="12.75"/>
    <row r="13780" customFormat="1" ht="12.75"/>
    <row r="13781" customFormat="1" ht="12.75"/>
    <row r="13782" customFormat="1" ht="12.75"/>
    <row r="13783" customFormat="1" ht="12.75"/>
    <row r="13784" customFormat="1" ht="12.75"/>
    <row r="13785" customFormat="1" ht="12.75"/>
    <row r="13786" customFormat="1" ht="12.75"/>
    <row r="13787" customFormat="1" ht="12.75"/>
    <row r="13788" customFormat="1" ht="12.75"/>
    <row r="13789" customFormat="1" ht="12.75"/>
    <row r="13790" customFormat="1" ht="12.75"/>
    <row r="13791" customFormat="1" ht="12.75"/>
    <row r="13792" customFormat="1" ht="12.75"/>
    <row r="13793" customFormat="1" ht="12.75"/>
    <row r="13794" customFormat="1" ht="12.75"/>
    <row r="13795" customFormat="1" ht="12.75"/>
    <row r="13796" customFormat="1" ht="12.75"/>
    <row r="13797" customFormat="1" ht="12.75"/>
    <row r="13798" customFormat="1" ht="12.75"/>
    <row r="13799" customFormat="1" ht="12.75"/>
    <row r="13800" customFormat="1" ht="12.75"/>
    <row r="13801" customFormat="1" ht="12.75"/>
    <row r="13802" customFormat="1" ht="12.75"/>
    <row r="13803" customFormat="1" ht="12.75"/>
    <row r="13804" customFormat="1" ht="12.75"/>
    <row r="13805" customFormat="1" ht="12.75"/>
    <row r="13806" customFormat="1" ht="12.75"/>
    <row r="13807" customFormat="1" ht="12.75"/>
    <row r="13808" customFormat="1" ht="12.75"/>
    <row r="13809" customFormat="1" ht="12.75"/>
    <row r="13810" customFormat="1" ht="12.75"/>
    <row r="13811" customFormat="1" ht="12.75"/>
    <row r="13812" customFormat="1" ht="12.75"/>
    <row r="13813" customFormat="1" ht="12.75"/>
    <row r="13814" customFormat="1" ht="12.75"/>
    <row r="13815" customFormat="1" ht="12.75"/>
    <row r="13816" customFormat="1" ht="12.75"/>
    <row r="13817" customFormat="1" ht="12.75"/>
    <row r="13818" customFormat="1" ht="12.75"/>
    <row r="13819" customFormat="1" ht="12.75"/>
    <row r="13820" customFormat="1" ht="12.75"/>
    <row r="13821" customFormat="1" ht="12.75"/>
    <row r="13822" customFormat="1" ht="12.75"/>
    <row r="13823" customFormat="1" ht="12.75"/>
    <row r="13824" customFormat="1" ht="12.75"/>
    <row r="13825" customFormat="1" ht="12.75"/>
    <row r="13826" customFormat="1" ht="12.75"/>
    <row r="13827" customFormat="1" ht="12.75"/>
    <row r="13828" customFormat="1" ht="12.75"/>
    <row r="13829" customFormat="1" ht="12.75"/>
    <row r="13830" customFormat="1" ht="12.75"/>
    <row r="13831" customFormat="1" ht="12.75"/>
    <row r="13832" customFormat="1" ht="12.75"/>
    <row r="13833" customFormat="1" ht="12.75"/>
    <row r="13834" customFormat="1" ht="12.75"/>
    <row r="13835" customFormat="1" ht="12.75"/>
    <row r="13836" customFormat="1" ht="12.75"/>
    <row r="13837" customFormat="1" ht="12.75"/>
    <row r="13838" customFormat="1" ht="12.75"/>
    <row r="13839" customFormat="1" ht="12.75"/>
    <row r="13840" customFormat="1" ht="12.75"/>
    <row r="13841" customFormat="1" ht="12.75"/>
    <row r="13842" customFormat="1" ht="12.75"/>
    <row r="13843" customFormat="1" ht="12.75"/>
    <row r="13844" customFormat="1" ht="12.75"/>
    <row r="13845" customFormat="1" ht="12.75"/>
    <row r="13846" customFormat="1" ht="12.75"/>
    <row r="13847" customFormat="1" ht="12.75"/>
    <row r="13848" customFormat="1" ht="12.75"/>
    <row r="13849" customFormat="1" ht="12.75"/>
    <row r="13850" customFormat="1" ht="12.75"/>
    <row r="13851" customFormat="1" ht="12.75"/>
    <row r="13852" customFormat="1" ht="12.75"/>
    <row r="13853" customFormat="1" ht="12.75"/>
    <row r="13854" customFormat="1" ht="12.75"/>
    <row r="13855" customFormat="1" ht="12.75"/>
    <row r="13856" customFormat="1" ht="12.75"/>
    <row r="13857" customFormat="1" ht="12.75"/>
    <row r="13858" customFormat="1" ht="12.75"/>
    <row r="13859" customFormat="1" ht="12.75"/>
    <row r="13860" customFormat="1" ht="12.75"/>
    <row r="13861" customFormat="1" ht="12.75"/>
    <row r="13862" customFormat="1" ht="12.75"/>
    <row r="13863" customFormat="1" ht="12.75"/>
    <row r="13864" customFormat="1" ht="12.75"/>
    <row r="13865" customFormat="1" ht="12.75"/>
    <row r="13866" customFormat="1" ht="12.75"/>
    <row r="13867" customFormat="1" ht="12.75"/>
    <row r="13868" customFormat="1" ht="12.75"/>
    <row r="13869" customFormat="1" ht="12.75"/>
    <row r="13870" customFormat="1" ht="12.75"/>
    <row r="13871" customFormat="1" ht="12.75"/>
    <row r="13872" customFormat="1" ht="12.75"/>
    <row r="13873" customFormat="1" ht="12.75"/>
    <row r="13874" customFormat="1" ht="12.75"/>
    <row r="13875" customFormat="1" ht="12.75"/>
    <row r="13876" customFormat="1" ht="12.75"/>
    <row r="13877" customFormat="1" ht="12.75"/>
    <row r="13878" customFormat="1" ht="12.75"/>
    <row r="13879" customFormat="1" ht="12.75"/>
    <row r="13880" customFormat="1" ht="12.75"/>
    <row r="13881" customFormat="1" ht="12.75"/>
    <row r="13882" customFormat="1" ht="12.75"/>
    <row r="13883" customFormat="1" ht="12.75"/>
    <row r="13884" customFormat="1" ht="12.75"/>
    <row r="13885" customFormat="1" ht="12.75"/>
    <row r="13886" customFormat="1" ht="12.75"/>
    <row r="13887" customFormat="1" ht="12.75"/>
    <row r="13888" customFormat="1" ht="12.75"/>
    <row r="13889" customFormat="1" ht="12.75"/>
    <row r="13890" customFormat="1" ht="12.75"/>
    <row r="13891" customFormat="1" ht="12.75"/>
    <row r="13892" customFormat="1" ht="12.75"/>
    <row r="13893" customFormat="1" ht="12.75"/>
    <row r="13894" customFormat="1" ht="12.75"/>
    <row r="13895" customFormat="1" ht="12.75"/>
    <row r="13896" customFormat="1" ht="12.75"/>
    <row r="13897" customFormat="1" ht="12.75"/>
    <row r="13898" customFormat="1" ht="12.75"/>
    <row r="13899" customFormat="1" ht="12.75"/>
    <row r="13900" customFormat="1" ht="12.75"/>
    <row r="13901" customFormat="1" ht="12.75"/>
    <row r="13902" customFormat="1" ht="12.75"/>
    <row r="13903" customFormat="1" ht="12.75"/>
    <row r="13904" customFormat="1" ht="12.75"/>
    <row r="13905" customFormat="1" ht="12.75"/>
    <row r="13906" customFormat="1" ht="12.75"/>
    <row r="13907" customFormat="1" ht="12.75"/>
    <row r="13908" customFormat="1" ht="12.75"/>
    <row r="13909" customFormat="1" ht="12.75"/>
    <row r="13910" customFormat="1" ht="12.75"/>
    <row r="13911" customFormat="1" ht="12.75"/>
    <row r="13912" customFormat="1" ht="12.75"/>
    <row r="13913" customFormat="1" ht="12.75"/>
    <row r="13914" customFormat="1" ht="12.75"/>
    <row r="13915" customFormat="1" ht="12.75"/>
    <row r="13916" customFormat="1" ht="12.75"/>
    <row r="13917" customFormat="1" ht="12.75"/>
    <row r="13918" customFormat="1" ht="12.75"/>
    <row r="13919" customFormat="1" ht="12.75"/>
    <row r="13920" customFormat="1" ht="12.75"/>
    <row r="13921" customFormat="1" ht="12.75"/>
    <row r="13922" customFormat="1" ht="12.75"/>
    <row r="13923" customFormat="1" ht="12.75"/>
    <row r="13924" customFormat="1" ht="12.75"/>
    <row r="13925" customFormat="1" ht="12.75"/>
    <row r="13926" customFormat="1" ht="12.75"/>
    <row r="13927" customFormat="1" ht="12.75"/>
    <row r="13928" customFormat="1" ht="12.75"/>
    <row r="13929" customFormat="1" ht="12.75"/>
    <row r="13930" customFormat="1" ht="12.75"/>
    <row r="13931" customFormat="1" ht="12.75"/>
    <row r="13932" customFormat="1" ht="12.75"/>
    <row r="13933" customFormat="1" ht="12.75"/>
    <row r="13934" customFormat="1" ht="12.75"/>
    <row r="13935" customFormat="1" ht="12.75"/>
    <row r="13936" customFormat="1" ht="12.75"/>
    <row r="13937" customFormat="1" ht="12.75"/>
    <row r="13938" customFormat="1" ht="12.75"/>
    <row r="13939" customFormat="1" ht="12.75"/>
    <row r="13940" customFormat="1" ht="12.75"/>
    <row r="13941" customFormat="1" ht="12.75"/>
    <row r="13942" customFormat="1" ht="12.75"/>
    <row r="13943" customFormat="1" ht="12.75"/>
    <row r="13944" customFormat="1" ht="12.75"/>
    <row r="13945" customFormat="1" ht="12.75"/>
    <row r="13946" customFormat="1" ht="12.75"/>
    <row r="13947" customFormat="1" ht="12.75"/>
    <row r="13948" customFormat="1" ht="12.75"/>
    <row r="13949" customFormat="1" ht="12.75"/>
    <row r="13950" customFormat="1" ht="12.75"/>
    <row r="13951" customFormat="1" ht="12.75"/>
    <row r="13952" customFormat="1" ht="12.75"/>
    <row r="13953" customFormat="1" ht="12.75"/>
    <row r="13954" customFormat="1" ht="12.75"/>
    <row r="13955" customFormat="1" ht="12.75"/>
    <row r="13956" customFormat="1" ht="12.75"/>
    <row r="13957" customFormat="1" ht="12.75"/>
    <row r="13958" customFormat="1" ht="12.75"/>
    <row r="13959" customFormat="1" ht="12.75"/>
    <row r="13960" customFormat="1" ht="12.75"/>
    <row r="13961" customFormat="1" ht="12.75"/>
    <row r="13962" customFormat="1" ht="12.75"/>
    <row r="13963" customFormat="1" ht="12.75"/>
    <row r="13964" customFormat="1" ht="12.75"/>
    <row r="13965" customFormat="1" ht="12.75"/>
    <row r="13966" customFormat="1" ht="12.75"/>
    <row r="13967" customFormat="1" ht="12.75"/>
    <row r="13968" customFormat="1" ht="12.75"/>
    <row r="13969" customFormat="1" ht="12.75"/>
    <row r="13970" customFormat="1" ht="12.75"/>
    <row r="13971" customFormat="1" ht="12.75"/>
    <row r="13972" customFormat="1" ht="12.75"/>
    <row r="13973" customFormat="1" ht="12.75"/>
    <row r="13974" customFormat="1" ht="12.75"/>
    <row r="13975" customFormat="1" ht="12.75"/>
    <row r="13976" customFormat="1" ht="12.75"/>
    <row r="13977" customFormat="1" ht="12.75"/>
    <row r="13978" customFormat="1" ht="12.75"/>
    <row r="13979" customFormat="1" ht="12.75"/>
    <row r="13980" customFormat="1" ht="12.75"/>
    <row r="13981" customFormat="1" ht="12.75"/>
    <row r="13982" customFormat="1" ht="12.75"/>
    <row r="13983" customFormat="1" ht="12.75"/>
    <row r="13984" customFormat="1" ht="12.75"/>
    <row r="13985" customFormat="1" ht="12.75"/>
    <row r="13986" customFormat="1" ht="12.75"/>
    <row r="13987" customFormat="1" ht="12.75"/>
    <row r="13988" customFormat="1" ht="12.75"/>
    <row r="13989" customFormat="1" ht="12.75"/>
    <row r="13990" customFormat="1" ht="12.75"/>
    <row r="13991" customFormat="1" ht="12.75"/>
    <row r="13992" customFormat="1" ht="12.75"/>
    <row r="13993" customFormat="1" ht="12.75"/>
    <row r="13994" customFormat="1" ht="12.75"/>
    <row r="13995" customFormat="1" ht="12.75"/>
    <row r="13996" customFormat="1" ht="12.75"/>
    <row r="13997" customFormat="1" ht="12.75"/>
    <row r="13998" customFormat="1" ht="12.75"/>
    <row r="13999" customFormat="1" ht="12.75"/>
    <row r="14000" customFormat="1" ht="12.75"/>
    <row r="14001" customFormat="1" ht="12.75"/>
    <row r="14002" customFormat="1" ht="12.75"/>
    <row r="14003" customFormat="1" ht="12.75"/>
    <row r="14004" customFormat="1" ht="12.75"/>
    <row r="14005" customFormat="1" ht="12.75"/>
    <row r="14006" customFormat="1" ht="12.75"/>
    <row r="14007" customFormat="1" ht="12.75"/>
    <row r="14008" customFormat="1" ht="12.75"/>
    <row r="14009" customFormat="1" ht="12.75"/>
    <row r="14010" customFormat="1" ht="12.75"/>
    <row r="14011" customFormat="1" ht="12.75"/>
    <row r="14012" customFormat="1" ht="12.75"/>
    <row r="14013" customFormat="1" ht="12.75"/>
    <row r="14014" customFormat="1" ht="12.75"/>
    <row r="14015" customFormat="1" ht="12.75"/>
    <row r="14016" customFormat="1" ht="12.75"/>
    <row r="14017" customFormat="1" ht="12.75"/>
    <row r="14018" customFormat="1" ht="12.75"/>
    <row r="14019" customFormat="1" ht="12.75"/>
    <row r="14020" customFormat="1" ht="12.75"/>
    <row r="14021" customFormat="1" ht="12.75"/>
    <row r="14022" customFormat="1" ht="12.75"/>
    <row r="14023" customFormat="1" ht="12.75"/>
    <row r="14024" customFormat="1" ht="12.75"/>
    <row r="14025" customFormat="1" ht="12.75"/>
    <row r="14026" customFormat="1" ht="12.75"/>
    <row r="14027" customFormat="1" ht="12.75"/>
    <row r="14028" customFormat="1" ht="12.75"/>
    <row r="14029" customFormat="1" ht="12.75"/>
    <row r="14030" customFormat="1" ht="12.75"/>
    <row r="14031" customFormat="1" ht="12.75"/>
    <row r="14032" customFormat="1" ht="12.75"/>
    <row r="14033" customFormat="1" ht="12.75"/>
    <row r="14034" customFormat="1" ht="12.75"/>
    <row r="14035" customFormat="1" ht="12.75"/>
    <row r="14036" customFormat="1" ht="12.75"/>
    <row r="14037" customFormat="1" ht="12.75"/>
    <row r="14038" customFormat="1" ht="12.75"/>
    <row r="14039" customFormat="1" ht="12.75"/>
    <row r="14040" customFormat="1" ht="12.75"/>
    <row r="14041" customFormat="1" ht="12.75"/>
    <row r="14042" customFormat="1" ht="12.75"/>
    <row r="14043" customFormat="1" ht="12.75"/>
    <row r="14044" customFormat="1" ht="12.75"/>
    <row r="14045" customFormat="1" ht="12.75"/>
    <row r="14046" customFormat="1" ht="12.75"/>
    <row r="14047" customFormat="1" ht="12.75"/>
    <row r="14048" customFormat="1" ht="12.75"/>
    <row r="14049" customFormat="1" ht="12.75"/>
    <row r="14050" customFormat="1" ht="12.75"/>
    <row r="14051" customFormat="1" ht="12.75"/>
    <row r="14052" customFormat="1" ht="12.75"/>
    <row r="14053" customFormat="1" ht="12.75"/>
    <row r="14054" customFormat="1" ht="12.75"/>
    <row r="14055" customFormat="1" ht="12.75"/>
    <row r="14056" customFormat="1" ht="12.75"/>
    <row r="14057" customFormat="1" ht="12.75"/>
    <row r="14058" customFormat="1" ht="12.75"/>
    <row r="14059" customFormat="1" ht="12.75"/>
    <row r="14060" customFormat="1" ht="12.75"/>
    <row r="14061" customFormat="1" ht="12.75"/>
    <row r="14062" customFormat="1" ht="12.75"/>
    <row r="14063" customFormat="1" ht="12.75"/>
    <row r="14064" customFormat="1" ht="12.75"/>
    <row r="14065" customFormat="1" ht="12.75"/>
    <row r="14066" customFormat="1" ht="12.75"/>
    <row r="14067" customFormat="1" ht="12.75"/>
    <row r="14068" customFormat="1" ht="12.75"/>
    <row r="14069" customFormat="1" ht="12.75"/>
    <row r="14070" customFormat="1" ht="12.75"/>
    <row r="14071" customFormat="1" ht="12.75"/>
    <row r="14072" customFormat="1" ht="12.75"/>
    <row r="14073" customFormat="1" ht="12.75"/>
    <row r="14074" customFormat="1" ht="12.75"/>
    <row r="14075" customFormat="1" ht="12.75"/>
    <row r="14076" customFormat="1" ht="12.75"/>
    <row r="14077" customFormat="1" ht="12.75"/>
    <row r="14078" customFormat="1" ht="12.75"/>
    <row r="14079" customFormat="1" ht="12.75"/>
    <row r="14080" customFormat="1" ht="12.75"/>
    <row r="14081" customFormat="1" ht="12.75"/>
    <row r="14082" customFormat="1" ht="12.75"/>
    <row r="14083" customFormat="1" ht="12.75"/>
    <row r="14084" customFormat="1" ht="12.75"/>
    <row r="14085" customFormat="1" ht="12.75"/>
    <row r="14086" customFormat="1" ht="12.75"/>
    <row r="14087" customFormat="1" ht="12.75"/>
    <row r="14088" customFormat="1" ht="12.75"/>
    <row r="14089" customFormat="1" ht="12.75"/>
    <row r="14090" customFormat="1" ht="12.75"/>
    <row r="14091" customFormat="1" ht="12.75"/>
    <row r="14092" customFormat="1" ht="12.75"/>
    <row r="14093" customFormat="1" ht="12.75"/>
    <row r="14094" customFormat="1" ht="12.75"/>
    <row r="14095" customFormat="1" ht="12.75"/>
    <row r="14096" customFormat="1" ht="12.75"/>
    <row r="14097" customFormat="1" ht="12.75"/>
    <row r="14098" customFormat="1" ht="12.75"/>
    <row r="14099" customFormat="1" ht="12.75"/>
    <row r="14100" customFormat="1" ht="12.75"/>
    <row r="14101" customFormat="1" ht="12.75"/>
    <row r="14102" customFormat="1" ht="12.75"/>
    <row r="14103" customFormat="1" ht="12.75"/>
    <row r="14104" customFormat="1" ht="12.75"/>
    <row r="14105" customFormat="1" ht="12.75"/>
    <row r="14106" customFormat="1" ht="12.75"/>
    <row r="14107" customFormat="1" ht="12.75"/>
    <row r="14108" customFormat="1" ht="12.75"/>
    <row r="14109" customFormat="1" ht="12.75"/>
    <row r="14110" customFormat="1" ht="12.75"/>
    <row r="14111" customFormat="1" ht="12.75"/>
    <row r="14112" customFormat="1" ht="12.75"/>
    <row r="14113" customFormat="1" ht="12.75"/>
    <row r="14114" customFormat="1" ht="12.75"/>
    <row r="14115" customFormat="1" ht="12.75"/>
    <row r="14116" customFormat="1" ht="12.75"/>
    <row r="14117" customFormat="1" ht="12.75"/>
    <row r="14118" customFormat="1" ht="12.75"/>
    <row r="14119" customFormat="1" ht="12.75"/>
    <row r="14120" customFormat="1" ht="12.75"/>
    <row r="14121" customFormat="1" ht="12.75"/>
    <row r="14122" customFormat="1" ht="12.75"/>
    <row r="14123" customFormat="1" ht="12.75"/>
    <row r="14124" customFormat="1" ht="12.75"/>
    <row r="14125" customFormat="1" ht="12.75"/>
    <row r="14126" customFormat="1" ht="12.75"/>
    <row r="14127" customFormat="1" ht="12.75"/>
    <row r="14128" customFormat="1" ht="12.75"/>
    <row r="14129" customFormat="1" ht="12.75"/>
    <row r="14130" customFormat="1" ht="12.75"/>
    <row r="14131" customFormat="1" ht="12.75"/>
    <row r="14132" customFormat="1" ht="12.75"/>
    <row r="14133" customFormat="1" ht="12.75"/>
    <row r="14134" customFormat="1" ht="12.75"/>
    <row r="14135" customFormat="1" ht="12.75"/>
    <row r="14136" customFormat="1" ht="12.75"/>
    <row r="14137" customFormat="1" ht="12.75"/>
    <row r="14138" customFormat="1" ht="12.75"/>
    <row r="14139" customFormat="1" ht="12.75"/>
    <row r="14140" customFormat="1" ht="12.75"/>
    <row r="14141" customFormat="1" ht="12.75"/>
    <row r="14142" customFormat="1" ht="12.75"/>
    <row r="14143" customFormat="1" ht="12.75"/>
    <row r="14144" customFormat="1" ht="12.75"/>
    <row r="14145" customFormat="1" ht="12.75"/>
    <row r="14146" customFormat="1" ht="12.75"/>
    <row r="14147" customFormat="1" ht="12.75"/>
    <row r="14148" customFormat="1" ht="12.75"/>
    <row r="14149" customFormat="1" ht="12.75"/>
    <row r="14150" customFormat="1" ht="12.75"/>
    <row r="14151" customFormat="1" ht="12.75"/>
    <row r="14152" customFormat="1" ht="12.75"/>
    <row r="14153" customFormat="1" ht="12.75"/>
    <row r="14154" customFormat="1" ht="12.75"/>
    <row r="14155" customFormat="1" ht="12.75"/>
    <row r="14156" customFormat="1" ht="12.75"/>
    <row r="14157" customFormat="1" ht="12.75"/>
    <row r="14158" customFormat="1" ht="12.75"/>
    <row r="14159" customFormat="1" ht="12.75"/>
    <row r="14160" customFormat="1" ht="12.75"/>
    <row r="14161" customFormat="1" ht="12.75"/>
    <row r="14162" customFormat="1" ht="12.75"/>
    <row r="14163" customFormat="1" ht="12.75"/>
    <row r="14164" customFormat="1" ht="12.75"/>
    <row r="14165" customFormat="1" ht="12.75"/>
    <row r="14166" customFormat="1" ht="12.75"/>
    <row r="14167" customFormat="1" ht="12.75"/>
    <row r="14168" customFormat="1" ht="12.75"/>
    <row r="14169" customFormat="1" ht="12.75"/>
    <row r="14170" customFormat="1" ht="12.75"/>
    <row r="14171" customFormat="1" ht="12.75"/>
    <row r="14172" customFormat="1" ht="12.75"/>
    <row r="14173" customFormat="1" ht="12.75"/>
    <row r="14174" customFormat="1" ht="12.75"/>
    <row r="14175" customFormat="1" ht="12.75"/>
    <row r="14176" customFormat="1" ht="12.75"/>
    <row r="14177" customFormat="1" ht="12.75"/>
    <row r="14178" customFormat="1" ht="12.75"/>
    <row r="14179" customFormat="1" ht="12.75"/>
    <row r="14180" customFormat="1" ht="12.75"/>
    <row r="14181" customFormat="1" ht="12.75"/>
    <row r="14182" customFormat="1" ht="12.75"/>
    <row r="14183" customFormat="1" ht="12.75"/>
    <row r="14184" customFormat="1" ht="12.75"/>
    <row r="14185" customFormat="1" ht="12.75"/>
    <row r="14186" customFormat="1" ht="12.75"/>
    <row r="14187" customFormat="1" ht="12.75"/>
    <row r="14188" customFormat="1" ht="12.75"/>
    <row r="14189" customFormat="1" ht="12.75"/>
    <row r="14190" customFormat="1" ht="12.75"/>
    <row r="14191" customFormat="1" ht="12.75"/>
    <row r="14192" customFormat="1" ht="12.75"/>
    <row r="14193" customFormat="1" ht="12.75"/>
    <row r="14194" customFormat="1" ht="12.75"/>
    <row r="14195" customFormat="1" ht="12.75"/>
    <row r="14196" customFormat="1" ht="12.75"/>
    <row r="14197" customFormat="1" ht="12.75"/>
    <row r="14198" customFormat="1" ht="12.75"/>
    <row r="14199" customFormat="1" ht="12.75"/>
    <row r="14200" customFormat="1" ht="12.75"/>
    <row r="14201" customFormat="1" ht="12.75"/>
    <row r="14202" customFormat="1" ht="12.75"/>
    <row r="14203" customFormat="1" ht="12.75"/>
    <row r="14204" customFormat="1" ht="12.75"/>
    <row r="14205" customFormat="1" ht="12.75"/>
    <row r="14206" customFormat="1" ht="12.75"/>
    <row r="14207" customFormat="1" ht="12.75"/>
    <row r="14208" customFormat="1" ht="12.75"/>
    <row r="14209" customFormat="1" ht="12.75"/>
    <row r="14210" customFormat="1" ht="12.75"/>
    <row r="14211" customFormat="1" ht="12.75"/>
    <row r="14212" customFormat="1" ht="12.75"/>
    <row r="14213" customFormat="1" ht="12.75"/>
    <row r="14214" customFormat="1" ht="12.75"/>
    <row r="14215" customFormat="1" ht="12.75"/>
    <row r="14216" customFormat="1" ht="12.75"/>
    <row r="14217" customFormat="1" ht="12.75"/>
    <row r="14218" customFormat="1" ht="12.75"/>
    <row r="14219" customFormat="1" ht="12.75"/>
    <row r="14220" customFormat="1" ht="12.75"/>
    <row r="14221" customFormat="1" ht="12.75"/>
    <row r="14222" customFormat="1" ht="12.75"/>
    <row r="14223" customFormat="1" ht="12.75"/>
    <row r="14224" customFormat="1" ht="12.75"/>
    <row r="14225" customFormat="1" ht="12.75"/>
    <row r="14226" customFormat="1" ht="12.75"/>
    <row r="14227" customFormat="1" ht="12.75"/>
    <row r="14228" customFormat="1" ht="12.75"/>
    <row r="14229" customFormat="1" ht="12.75"/>
    <row r="14230" customFormat="1" ht="12.75"/>
    <row r="14231" customFormat="1" ht="12.75"/>
    <row r="14232" customFormat="1" ht="12.75"/>
    <row r="14233" customFormat="1" ht="12.75"/>
    <row r="14234" customFormat="1" ht="12.75"/>
    <row r="14235" customFormat="1" ht="12.75"/>
    <row r="14236" customFormat="1" ht="12.75"/>
    <row r="14237" customFormat="1" ht="12.75"/>
    <row r="14238" customFormat="1" ht="12.75"/>
    <row r="14239" customFormat="1" ht="12.75"/>
    <row r="14240" customFormat="1" ht="12.75"/>
    <row r="14241" customFormat="1" ht="12.75"/>
    <row r="14242" customFormat="1" ht="12.75"/>
    <row r="14243" customFormat="1" ht="12.75"/>
    <row r="14244" customFormat="1" ht="12.75"/>
    <row r="14245" customFormat="1" ht="12.75"/>
    <row r="14246" customFormat="1" ht="12.75"/>
    <row r="14247" customFormat="1" ht="12.75"/>
    <row r="14248" customFormat="1" ht="12.75"/>
    <row r="14249" customFormat="1" ht="12.75"/>
    <row r="14250" customFormat="1" ht="12.75"/>
    <row r="14251" customFormat="1" ht="12.75"/>
    <row r="14252" customFormat="1" ht="12.75"/>
    <row r="14253" customFormat="1" ht="12.75"/>
    <row r="14254" customFormat="1" ht="12.75"/>
    <row r="14255" customFormat="1" ht="12.75"/>
    <row r="14256" customFormat="1" ht="12.75"/>
    <row r="14257" customFormat="1" ht="12.75"/>
    <row r="14258" customFormat="1" ht="12.75"/>
    <row r="14259" customFormat="1" ht="12.75"/>
    <row r="14260" customFormat="1" ht="12.75"/>
    <row r="14261" customFormat="1" ht="12.75"/>
    <row r="14262" customFormat="1" ht="12.75"/>
    <row r="14263" customFormat="1" ht="12.75"/>
    <row r="14264" customFormat="1" ht="12.75"/>
    <row r="14265" customFormat="1" ht="12.75"/>
    <row r="14266" customFormat="1" ht="12.75"/>
    <row r="14267" customFormat="1" ht="12.75"/>
    <row r="14268" customFormat="1" ht="12.75"/>
    <row r="14269" customFormat="1" ht="12.75"/>
    <row r="14270" customFormat="1" ht="12.75"/>
    <row r="14271" customFormat="1" ht="12.75"/>
    <row r="14272" customFormat="1" ht="12.75"/>
    <row r="14273" customFormat="1" ht="12.75"/>
    <row r="14274" customFormat="1" ht="12.75"/>
    <row r="14275" customFormat="1" ht="12.75"/>
    <row r="14276" customFormat="1" ht="12.75"/>
    <row r="14277" customFormat="1" ht="12.75"/>
    <row r="14278" customFormat="1" ht="12.75"/>
    <row r="14279" customFormat="1" ht="12.75"/>
    <row r="14280" customFormat="1" ht="12.75"/>
    <row r="14281" customFormat="1" ht="12.75"/>
    <row r="14282" customFormat="1" ht="12.75"/>
    <row r="14283" customFormat="1" ht="12.75"/>
    <row r="14284" customFormat="1" ht="12.75"/>
    <row r="14285" customFormat="1" ht="12.75"/>
    <row r="14286" customFormat="1" ht="12.75"/>
    <row r="14287" customFormat="1" ht="12.75"/>
    <row r="14288" customFormat="1" ht="12.75"/>
    <row r="14289" customFormat="1" ht="12.75"/>
    <row r="14290" customFormat="1" ht="12.75"/>
    <row r="14291" customFormat="1" ht="12.75"/>
    <row r="14292" customFormat="1" ht="12.75"/>
    <row r="14293" customFormat="1" ht="12.75"/>
    <row r="14294" customFormat="1" ht="12.75"/>
    <row r="14295" customFormat="1" ht="12.75"/>
    <row r="14296" customFormat="1" ht="12.75"/>
    <row r="14297" customFormat="1" ht="12.75"/>
    <row r="14298" customFormat="1" ht="12.75"/>
    <row r="14299" customFormat="1" ht="12.75"/>
    <row r="14300" customFormat="1" ht="12.75"/>
    <row r="14301" customFormat="1" ht="12.75"/>
    <row r="14302" customFormat="1" ht="12.75"/>
    <row r="14303" customFormat="1" ht="12.75"/>
    <row r="14304" customFormat="1" ht="12.75"/>
    <row r="14305" customFormat="1" ht="12.75"/>
    <row r="14306" customFormat="1" ht="12.75"/>
    <row r="14307" customFormat="1" ht="12.75"/>
    <row r="14308" customFormat="1" ht="12.75"/>
    <row r="14309" customFormat="1" ht="12.75"/>
    <row r="14310" customFormat="1" ht="12.75"/>
    <row r="14311" customFormat="1" ht="12.75"/>
    <row r="14312" customFormat="1" ht="12.75"/>
    <row r="14313" customFormat="1" ht="12.75"/>
    <row r="14314" customFormat="1" ht="12.75"/>
    <row r="14315" customFormat="1" ht="12.75"/>
    <row r="14316" customFormat="1" ht="12.75"/>
    <row r="14317" customFormat="1" ht="12.75"/>
    <row r="14318" customFormat="1" ht="12.75"/>
    <row r="14319" customFormat="1" ht="12.75"/>
    <row r="14320" customFormat="1" ht="12.75"/>
    <row r="14321" customFormat="1" ht="12.75"/>
    <row r="14322" customFormat="1" ht="12.75"/>
    <row r="14323" customFormat="1" ht="12.75"/>
    <row r="14324" customFormat="1" ht="12.75"/>
    <row r="14325" customFormat="1" ht="12.75"/>
    <row r="14326" customFormat="1" ht="12.75"/>
    <row r="14327" customFormat="1" ht="12.75"/>
    <row r="14328" customFormat="1" ht="12.75"/>
    <row r="14329" customFormat="1" ht="12.75"/>
    <row r="14330" customFormat="1" ht="12.75"/>
    <row r="14331" customFormat="1" ht="12.75"/>
    <row r="14332" customFormat="1" ht="12.75"/>
    <row r="14333" customFormat="1" ht="12.75"/>
    <row r="14334" customFormat="1" ht="12.75"/>
    <row r="14335" customFormat="1" ht="12.75"/>
    <row r="14336" customFormat="1" ht="12.75"/>
    <row r="14337" customFormat="1" ht="12.75"/>
    <row r="14338" customFormat="1" ht="12.75"/>
    <row r="14339" customFormat="1" ht="12.75"/>
    <row r="14340" customFormat="1" ht="12.75"/>
    <row r="14341" customFormat="1" ht="12.75"/>
    <row r="14342" customFormat="1" ht="12.75"/>
    <row r="14343" customFormat="1" ht="12.75"/>
    <row r="14344" customFormat="1" ht="12.75"/>
    <row r="14345" customFormat="1" ht="12.75"/>
    <row r="14346" customFormat="1" ht="12.75"/>
    <row r="14347" customFormat="1" ht="12.75"/>
    <row r="14348" customFormat="1" ht="12.75"/>
    <row r="14349" customFormat="1" ht="12.75"/>
    <row r="14350" customFormat="1" ht="12.75"/>
    <row r="14351" customFormat="1" ht="12.75"/>
    <row r="14352" customFormat="1" ht="12.75"/>
    <row r="14353" customFormat="1" ht="12.75"/>
    <row r="14354" customFormat="1" ht="12.75"/>
    <row r="14355" customFormat="1" ht="12.75"/>
    <row r="14356" customFormat="1" ht="12.75"/>
    <row r="14357" customFormat="1" ht="12.75"/>
    <row r="14358" customFormat="1" ht="12.75"/>
    <row r="14359" customFormat="1" ht="12.75"/>
    <row r="14360" customFormat="1" ht="12.75"/>
    <row r="14361" customFormat="1" ht="12.75"/>
    <row r="14362" customFormat="1" ht="12.75"/>
    <row r="14363" customFormat="1" ht="12.75"/>
    <row r="14364" customFormat="1" ht="12.75"/>
    <row r="14365" customFormat="1" ht="12.75"/>
    <row r="14366" customFormat="1" ht="12.75"/>
    <row r="14367" customFormat="1" ht="12.75"/>
    <row r="14368" customFormat="1" ht="12.75"/>
    <row r="14369" customFormat="1" ht="12.75"/>
    <row r="14370" customFormat="1" ht="12.75"/>
    <row r="14371" customFormat="1" ht="12.75"/>
    <row r="14372" customFormat="1" ht="12.75"/>
    <row r="14373" customFormat="1" ht="12.75"/>
    <row r="14374" customFormat="1" ht="12.75"/>
    <row r="14375" customFormat="1" ht="12.75"/>
    <row r="14376" customFormat="1" ht="12.75"/>
    <row r="14377" customFormat="1" ht="12.75"/>
    <row r="14378" customFormat="1" ht="12.75"/>
    <row r="14379" customFormat="1" ht="12.75"/>
    <row r="14380" customFormat="1" ht="12.75"/>
    <row r="14381" customFormat="1" ht="12.75"/>
    <row r="14382" customFormat="1" ht="12.75"/>
    <row r="14383" customFormat="1" ht="12.75"/>
    <row r="14384" customFormat="1" ht="12.75"/>
    <row r="14385" customFormat="1" ht="12.75"/>
    <row r="14386" customFormat="1" ht="12.75"/>
    <row r="14387" customFormat="1" ht="12.75"/>
    <row r="14388" customFormat="1" ht="12.75"/>
    <row r="14389" customFormat="1" ht="12.75"/>
    <row r="14390" customFormat="1" ht="12.75"/>
    <row r="14391" customFormat="1" ht="12.75"/>
    <row r="14392" customFormat="1" ht="12.75"/>
    <row r="14393" customFormat="1" ht="12.75"/>
    <row r="14394" customFormat="1" ht="12.75"/>
    <row r="14395" customFormat="1" ht="12.75"/>
    <row r="14396" customFormat="1" ht="12.75"/>
    <row r="14397" customFormat="1" ht="12.75"/>
    <row r="14398" customFormat="1" ht="12.75"/>
    <row r="14399" customFormat="1" ht="12.75"/>
    <row r="14400" customFormat="1" ht="12.75"/>
    <row r="14401" customFormat="1" ht="12.75"/>
    <row r="14402" customFormat="1" ht="12.75"/>
    <row r="14403" customFormat="1" ht="12.75"/>
    <row r="14404" customFormat="1" ht="12.75"/>
    <row r="14405" customFormat="1" ht="12.75"/>
    <row r="14406" customFormat="1" ht="12.75"/>
    <row r="14407" customFormat="1" ht="12.75"/>
    <row r="14408" customFormat="1" ht="12.75"/>
    <row r="14409" customFormat="1" ht="12.75"/>
    <row r="14410" customFormat="1" ht="12.75"/>
    <row r="14411" customFormat="1" ht="12.75"/>
    <row r="14412" customFormat="1" ht="12.75"/>
    <row r="14413" customFormat="1" ht="12.75"/>
    <row r="14414" customFormat="1" ht="12.75"/>
    <row r="14415" customFormat="1" ht="12.75"/>
    <row r="14416" customFormat="1" ht="12.75"/>
    <row r="14417" customFormat="1" ht="12.75"/>
    <row r="14418" customFormat="1" ht="12.75"/>
    <row r="14419" customFormat="1" ht="12.75"/>
    <row r="14420" customFormat="1" ht="12.75"/>
    <row r="14421" customFormat="1" ht="12.75"/>
    <row r="14422" customFormat="1" ht="12.75"/>
    <row r="14423" customFormat="1" ht="12.75"/>
    <row r="14424" customFormat="1" ht="12.75"/>
    <row r="14425" customFormat="1" ht="12.75"/>
    <row r="14426" customFormat="1" ht="12.75"/>
    <row r="14427" customFormat="1" ht="12.75"/>
    <row r="14428" customFormat="1" ht="12.75"/>
    <row r="14429" customFormat="1" ht="12.75"/>
    <row r="14430" customFormat="1" ht="12.75"/>
    <row r="14431" customFormat="1" ht="12.75"/>
    <row r="14432" customFormat="1" ht="12.75"/>
    <row r="14433" customFormat="1" ht="12.75"/>
    <row r="14434" customFormat="1" ht="12.75"/>
    <row r="14435" customFormat="1" ht="12.75"/>
    <row r="14436" customFormat="1" ht="12.75"/>
    <row r="14437" customFormat="1" ht="12.75"/>
    <row r="14438" customFormat="1" ht="12.75"/>
    <row r="14439" customFormat="1" ht="12.75"/>
    <row r="14440" customFormat="1" ht="12.75"/>
    <row r="14441" customFormat="1" ht="12.75"/>
    <row r="14442" customFormat="1" ht="12.75"/>
    <row r="14443" customFormat="1" ht="12.75"/>
    <row r="14444" customFormat="1" ht="12.75"/>
    <row r="14445" customFormat="1" ht="12.75"/>
    <row r="14446" customFormat="1" ht="12.75"/>
    <row r="14447" customFormat="1" ht="12.75"/>
    <row r="14448" customFormat="1" ht="12.75"/>
    <row r="14449" customFormat="1" ht="12.75"/>
    <row r="14450" customFormat="1" ht="12.75"/>
    <row r="14451" customFormat="1" ht="12.75"/>
    <row r="14452" customFormat="1" ht="12.75"/>
    <row r="14453" customFormat="1" ht="12.75"/>
    <row r="14454" customFormat="1" ht="12.75"/>
    <row r="14455" customFormat="1" ht="12.75"/>
    <row r="14456" customFormat="1" ht="12.75"/>
    <row r="14457" customFormat="1" ht="12.75"/>
    <row r="14458" customFormat="1" ht="12.75"/>
    <row r="14459" customFormat="1" ht="12.75"/>
    <row r="14460" customFormat="1" ht="12.75"/>
    <row r="14461" customFormat="1" ht="12.75"/>
    <row r="14462" customFormat="1" ht="12.75"/>
    <row r="14463" customFormat="1" ht="12.75"/>
    <row r="14464" customFormat="1" ht="12.75"/>
    <row r="14465" customFormat="1" ht="12.75"/>
    <row r="14466" customFormat="1" ht="12.75"/>
    <row r="14467" customFormat="1" ht="12.75"/>
    <row r="14468" customFormat="1" ht="12.75"/>
    <row r="14469" customFormat="1" ht="12.75"/>
    <row r="14470" customFormat="1" ht="12.75"/>
    <row r="14471" customFormat="1" ht="12.75"/>
    <row r="14472" customFormat="1" ht="12.75"/>
    <row r="14473" customFormat="1" ht="12.75"/>
    <row r="14474" customFormat="1" ht="12.75"/>
    <row r="14475" customFormat="1" ht="12.75"/>
    <row r="14476" customFormat="1" ht="12.75"/>
    <row r="14477" customFormat="1" ht="12.75"/>
    <row r="14478" customFormat="1" ht="12.75"/>
    <row r="14479" customFormat="1" ht="12.75"/>
    <row r="14480" customFormat="1" ht="12.75"/>
    <row r="14481" customFormat="1" ht="12.75"/>
    <row r="14482" customFormat="1" ht="12.75"/>
    <row r="14483" customFormat="1" ht="12.75"/>
    <row r="14484" customFormat="1" ht="12.75"/>
    <row r="14485" customFormat="1" ht="12.75"/>
    <row r="14486" customFormat="1" ht="12.75"/>
    <row r="14487" customFormat="1" ht="12.75"/>
    <row r="14488" customFormat="1" ht="12.75"/>
    <row r="14489" customFormat="1" ht="12.75"/>
    <row r="14490" customFormat="1" ht="12.75"/>
    <row r="14491" customFormat="1" ht="12.75"/>
    <row r="14492" customFormat="1" ht="12.75"/>
    <row r="14493" customFormat="1" ht="12.75"/>
    <row r="14494" customFormat="1" ht="12.75"/>
    <row r="14495" customFormat="1" ht="12.75"/>
    <row r="14496" customFormat="1" ht="12.75"/>
    <row r="14497" customFormat="1" ht="12.75"/>
    <row r="14498" customFormat="1" ht="12.75"/>
    <row r="14499" customFormat="1" ht="12.75"/>
    <row r="14500" customFormat="1" ht="12.75"/>
    <row r="14501" customFormat="1" ht="12.75"/>
    <row r="14502" customFormat="1" ht="12.75"/>
    <row r="14503" customFormat="1" ht="12.75"/>
    <row r="14504" customFormat="1" ht="12.75"/>
    <row r="14505" customFormat="1" ht="12.75"/>
    <row r="14506" customFormat="1" ht="12.75"/>
    <row r="14507" customFormat="1" ht="12.75"/>
    <row r="14508" customFormat="1" ht="12.75"/>
    <row r="14509" customFormat="1" ht="12.75"/>
    <row r="14510" customFormat="1" ht="12.75"/>
    <row r="14511" customFormat="1" ht="12.75"/>
    <row r="14512" customFormat="1" ht="12.75"/>
    <row r="14513" customFormat="1" ht="12.75"/>
    <row r="14514" customFormat="1" ht="12.75"/>
    <row r="14515" customFormat="1" ht="12.75"/>
    <row r="14516" customFormat="1" ht="12.75"/>
    <row r="14517" customFormat="1" ht="12.75"/>
    <row r="14518" customFormat="1" ht="12.75"/>
    <row r="14519" customFormat="1" ht="12.75"/>
    <row r="14520" customFormat="1" ht="12.75"/>
    <row r="14521" customFormat="1" ht="12.75"/>
    <row r="14522" customFormat="1" ht="12.75"/>
    <row r="14523" customFormat="1" ht="12.75"/>
    <row r="14524" customFormat="1" ht="12.75"/>
    <row r="14525" customFormat="1" ht="12.75"/>
    <row r="14526" customFormat="1" ht="12.75"/>
    <row r="14527" customFormat="1" ht="12.75"/>
    <row r="14528" customFormat="1" ht="12.75"/>
    <row r="14529" customFormat="1" ht="12.75"/>
    <row r="14530" customFormat="1" ht="12.75"/>
    <row r="14531" customFormat="1" ht="12.75"/>
    <row r="14532" customFormat="1" ht="12.75"/>
    <row r="14533" customFormat="1" ht="12.75"/>
    <row r="14534" customFormat="1" ht="12.75"/>
    <row r="14535" customFormat="1" ht="12.75"/>
    <row r="14536" customFormat="1" ht="12.75"/>
    <row r="14537" customFormat="1" ht="12.75"/>
    <row r="14538" customFormat="1" ht="12.75"/>
    <row r="14539" customFormat="1" ht="12.75"/>
    <row r="14540" customFormat="1" ht="12.75"/>
    <row r="14541" customFormat="1" ht="12.75"/>
    <row r="14542" customFormat="1" ht="12.75"/>
    <row r="14543" customFormat="1" ht="12.75"/>
    <row r="14544" customFormat="1" ht="12.75"/>
    <row r="14545" customFormat="1" ht="12.75"/>
    <row r="14546" customFormat="1" ht="12.75"/>
    <row r="14547" customFormat="1" ht="12.75"/>
    <row r="14548" customFormat="1" ht="12.75"/>
    <row r="14549" customFormat="1" ht="12.75"/>
    <row r="14550" customFormat="1" ht="12.75"/>
    <row r="14551" customFormat="1" ht="12.75"/>
    <row r="14552" customFormat="1" ht="12.75"/>
    <row r="14553" customFormat="1" ht="12.75"/>
    <row r="14554" customFormat="1" ht="12.75"/>
    <row r="14555" customFormat="1" ht="12.75"/>
    <row r="14556" customFormat="1" ht="12.75"/>
    <row r="14557" customFormat="1" ht="12.75"/>
    <row r="14558" customFormat="1" ht="12.75"/>
    <row r="14559" customFormat="1" ht="12.75"/>
    <row r="14560" customFormat="1" ht="12.75"/>
    <row r="14561" customFormat="1" ht="12.75"/>
    <row r="14562" customFormat="1" ht="12.75"/>
    <row r="14563" customFormat="1" ht="12.75"/>
    <row r="14564" customFormat="1" ht="12.75"/>
    <row r="14565" customFormat="1" ht="12.75"/>
    <row r="14566" customFormat="1" ht="12.75"/>
    <row r="14567" customFormat="1" ht="12.75"/>
    <row r="14568" customFormat="1" ht="12.75"/>
    <row r="14569" customFormat="1" ht="12.75"/>
    <row r="14570" customFormat="1" ht="12.75"/>
    <row r="14571" customFormat="1" ht="12.75"/>
    <row r="14572" customFormat="1" ht="12.75"/>
    <row r="14573" customFormat="1" ht="12.75"/>
    <row r="14574" customFormat="1" ht="12.75"/>
    <row r="14575" customFormat="1" ht="12.75"/>
    <row r="14576" customFormat="1" ht="12.75"/>
    <row r="14577" customFormat="1" ht="12.75"/>
    <row r="14578" customFormat="1" ht="12.75"/>
    <row r="14579" customFormat="1" ht="12.75"/>
    <row r="14580" customFormat="1" ht="12.75"/>
    <row r="14581" customFormat="1" ht="12.75"/>
    <row r="14582" customFormat="1" ht="12.75"/>
    <row r="14583" customFormat="1" ht="12.75"/>
    <row r="14584" customFormat="1" ht="12.75"/>
    <row r="14585" customFormat="1" ht="12.75"/>
    <row r="14586" customFormat="1" ht="12.75"/>
    <row r="14587" customFormat="1" ht="12.75"/>
    <row r="14588" customFormat="1" ht="12.75"/>
    <row r="14589" customFormat="1" ht="12.75"/>
    <row r="14590" customFormat="1" ht="12.75"/>
    <row r="14591" customFormat="1" ht="12.75"/>
    <row r="14592" customFormat="1" ht="12.75"/>
    <row r="14593" customFormat="1" ht="12.75"/>
    <row r="14594" customFormat="1" ht="12.75"/>
    <row r="14595" customFormat="1" ht="12.75"/>
    <row r="14596" customFormat="1" ht="12.75"/>
    <row r="14597" customFormat="1" ht="12.75"/>
    <row r="14598" customFormat="1" ht="12.75"/>
    <row r="14599" customFormat="1" ht="12.75"/>
    <row r="14600" customFormat="1" ht="12.75"/>
    <row r="14601" customFormat="1" ht="12.75"/>
    <row r="14602" customFormat="1" ht="12.75"/>
    <row r="14603" customFormat="1" ht="12.75"/>
    <row r="14604" customFormat="1" ht="12.75"/>
    <row r="14605" customFormat="1" ht="12.75"/>
    <row r="14606" customFormat="1" ht="12.75"/>
    <row r="14607" customFormat="1" ht="12.75"/>
    <row r="14608" customFormat="1" ht="12.75"/>
    <row r="14609" customFormat="1" ht="12.75"/>
    <row r="14610" customFormat="1" ht="12.75"/>
    <row r="14611" customFormat="1" ht="12.75"/>
    <row r="14612" customFormat="1" ht="12.75"/>
    <row r="14613" customFormat="1" ht="12.75"/>
    <row r="14614" customFormat="1" ht="12.75"/>
    <row r="14615" customFormat="1" ht="12.75"/>
    <row r="14616" customFormat="1" ht="12.75"/>
    <row r="14617" customFormat="1" ht="12.75"/>
    <row r="14618" customFormat="1" ht="12.75"/>
    <row r="14619" customFormat="1" ht="12.75"/>
    <row r="14620" customFormat="1" ht="12.75"/>
    <row r="14621" customFormat="1" ht="12.75"/>
    <row r="14622" customFormat="1" ht="12.75"/>
    <row r="14623" customFormat="1" ht="12.75"/>
    <row r="14624" customFormat="1" ht="12.75"/>
    <row r="14625" customFormat="1" ht="12.75"/>
    <row r="14626" customFormat="1" ht="12.75"/>
    <row r="14627" customFormat="1" ht="12.75"/>
    <row r="14628" customFormat="1" ht="12.75"/>
    <row r="14629" customFormat="1" ht="12.75"/>
    <row r="14630" customFormat="1" ht="12.75"/>
    <row r="14631" customFormat="1" ht="12.75"/>
    <row r="14632" customFormat="1" ht="12.75"/>
    <row r="14633" customFormat="1" ht="12.75"/>
    <row r="14634" customFormat="1" ht="12.75"/>
    <row r="14635" customFormat="1" ht="12.75"/>
    <row r="14636" customFormat="1" ht="12.75"/>
    <row r="14637" customFormat="1" ht="12.75"/>
    <row r="14638" customFormat="1" ht="12.75"/>
    <row r="14639" customFormat="1" ht="12.75"/>
    <row r="14640" customFormat="1" ht="12.75"/>
    <row r="14641" customFormat="1" ht="12.75"/>
    <row r="14642" customFormat="1" ht="12.75"/>
    <row r="14643" customFormat="1" ht="12.75"/>
    <row r="14644" customFormat="1" ht="12.75"/>
    <row r="14645" customFormat="1" ht="12.75"/>
    <row r="14646" customFormat="1" ht="12.75"/>
    <row r="14647" customFormat="1" ht="12.75"/>
    <row r="14648" customFormat="1" ht="12.75"/>
    <row r="14649" customFormat="1" ht="12.75"/>
    <row r="14650" customFormat="1" ht="12.75"/>
    <row r="14651" customFormat="1" ht="12.75"/>
    <row r="14652" customFormat="1" ht="12.75"/>
    <row r="14653" customFormat="1" ht="12.75"/>
    <row r="14654" customFormat="1" ht="12.75"/>
    <row r="14655" customFormat="1" ht="12.75"/>
    <row r="14656" customFormat="1" ht="12.75"/>
    <row r="14657" customFormat="1" ht="12.75"/>
    <row r="14658" customFormat="1" ht="12.75"/>
    <row r="14659" customFormat="1" ht="12.75"/>
    <row r="14660" customFormat="1" ht="12.75"/>
    <row r="14661" customFormat="1" ht="12.75"/>
    <row r="14662" customFormat="1" ht="12.75"/>
    <row r="14663" customFormat="1" ht="12.75"/>
    <row r="14664" customFormat="1" ht="12.75"/>
    <row r="14665" customFormat="1" ht="12.75"/>
    <row r="14666" customFormat="1" ht="12.75"/>
    <row r="14667" customFormat="1" ht="12.75"/>
    <row r="14668" customFormat="1" ht="12.75"/>
    <row r="14669" customFormat="1" ht="12.75"/>
    <row r="14670" customFormat="1" ht="12.75"/>
    <row r="14671" customFormat="1" ht="12.75"/>
    <row r="14672" customFormat="1" ht="12.75"/>
    <row r="14673" customFormat="1" ht="12.75"/>
    <row r="14674" customFormat="1" ht="12.75"/>
    <row r="14675" customFormat="1" ht="12.75"/>
    <row r="14676" customFormat="1" ht="12.75"/>
    <row r="14677" customFormat="1" ht="12.75"/>
    <row r="14678" customFormat="1" ht="12.75"/>
    <row r="14679" customFormat="1" ht="12.75"/>
    <row r="14680" customFormat="1" ht="12.75"/>
    <row r="14681" customFormat="1" ht="12.75"/>
    <row r="14682" customFormat="1" ht="12.75"/>
    <row r="14683" customFormat="1" ht="12.75"/>
    <row r="14684" customFormat="1" ht="12.75"/>
    <row r="14685" customFormat="1" ht="12.75"/>
    <row r="14686" customFormat="1" ht="12.75"/>
    <row r="14687" customFormat="1" ht="12.75"/>
    <row r="14688" customFormat="1" ht="12.75"/>
    <row r="14689" customFormat="1" ht="12.75"/>
    <row r="14690" customFormat="1" ht="12.75"/>
    <row r="14691" customFormat="1" ht="12.75"/>
    <row r="14692" customFormat="1" ht="12.75"/>
    <row r="14693" customFormat="1" ht="12.75"/>
    <row r="14694" customFormat="1" ht="12.75"/>
    <row r="14695" customFormat="1" ht="12.75"/>
    <row r="14696" customFormat="1" ht="12.75"/>
    <row r="14697" customFormat="1" ht="12.75"/>
    <row r="14698" customFormat="1" ht="12.75"/>
    <row r="14699" customFormat="1" ht="12.75"/>
    <row r="14700" customFormat="1" ht="12.75"/>
    <row r="14701" customFormat="1" ht="12.75"/>
    <row r="14702" customFormat="1" ht="12.75"/>
    <row r="14703" customFormat="1" ht="12.75"/>
    <row r="14704" customFormat="1" ht="12.75"/>
    <row r="14705" customFormat="1" ht="12.75"/>
    <row r="14706" customFormat="1" ht="12.75"/>
    <row r="14707" customFormat="1" ht="12.75"/>
    <row r="14708" customFormat="1" ht="12.75"/>
    <row r="14709" customFormat="1" ht="12.75"/>
    <row r="14710" customFormat="1" ht="12.75"/>
    <row r="14711" customFormat="1" ht="12.75"/>
    <row r="14712" customFormat="1" ht="12.75"/>
    <row r="14713" customFormat="1" ht="12.75"/>
    <row r="14714" customFormat="1" ht="12.75"/>
    <row r="14715" customFormat="1" ht="12.75"/>
    <row r="14716" customFormat="1" ht="12.75"/>
    <row r="14717" customFormat="1" ht="12.75"/>
    <row r="14718" customFormat="1" ht="12.75"/>
    <row r="14719" customFormat="1" ht="12.75"/>
    <row r="14720" customFormat="1" ht="12.75"/>
    <row r="14721" customFormat="1" ht="12.75"/>
    <row r="14722" customFormat="1" ht="12.75"/>
    <row r="14723" customFormat="1" ht="12.75"/>
    <row r="14724" customFormat="1" ht="12.75"/>
    <row r="14725" customFormat="1" ht="12.75"/>
    <row r="14726" customFormat="1" ht="12.75"/>
    <row r="14727" customFormat="1" ht="12.75"/>
    <row r="14728" customFormat="1" ht="12.75"/>
    <row r="14729" customFormat="1" ht="12.75"/>
    <row r="14730" customFormat="1" ht="12.75"/>
    <row r="14731" customFormat="1" ht="12.75"/>
    <row r="14732" customFormat="1" ht="12.75"/>
    <row r="14733" customFormat="1" ht="12.75"/>
    <row r="14734" customFormat="1" ht="12.75"/>
    <row r="14735" customFormat="1" ht="12.75"/>
    <row r="14736" customFormat="1" ht="12.75"/>
    <row r="14737" customFormat="1" ht="12.75"/>
    <row r="14738" customFormat="1" ht="12.75"/>
    <row r="14739" customFormat="1" ht="12.75"/>
    <row r="14740" customFormat="1" ht="12.75"/>
    <row r="14741" customFormat="1" ht="12.75"/>
    <row r="14742" customFormat="1" ht="12.75"/>
    <row r="14743" customFormat="1" ht="12.75"/>
    <row r="14744" customFormat="1" ht="12.75"/>
    <row r="14745" customFormat="1" ht="12.75"/>
    <row r="14746" customFormat="1" ht="12.75"/>
    <row r="14747" customFormat="1" ht="12.75"/>
    <row r="14748" customFormat="1" ht="12.75"/>
    <row r="14749" customFormat="1" ht="12.75"/>
    <row r="14750" customFormat="1" ht="12.75"/>
    <row r="14751" customFormat="1" ht="12.75"/>
    <row r="14752" customFormat="1" ht="12.75"/>
    <row r="14753" customFormat="1" ht="12.75"/>
    <row r="14754" customFormat="1" ht="12.75"/>
    <row r="14755" customFormat="1" ht="12.75"/>
    <row r="14756" customFormat="1" ht="12.75"/>
    <row r="14757" customFormat="1" ht="12.75"/>
    <row r="14758" customFormat="1" ht="12.75"/>
    <row r="14759" customFormat="1" ht="12.75"/>
    <row r="14760" customFormat="1" ht="12.75"/>
    <row r="14761" customFormat="1" ht="12.75"/>
    <row r="14762" customFormat="1" ht="12.75"/>
    <row r="14763" customFormat="1" ht="12.75"/>
    <row r="14764" customFormat="1" ht="12.75"/>
    <row r="14765" customFormat="1" ht="12.75"/>
    <row r="14766" customFormat="1" ht="12.75"/>
    <row r="14767" customFormat="1" ht="12.75"/>
    <row r="14768" customFormat="1" ht="12.75"/>
    <row r="14769" customFormat="1" ht="12.75"/>
    <row r="14770" customFormat="1" ht="12.75"/>
    <row r="14771" customFormat="1" ht="12.75"/>
    <row r="14772" customFormat="1" ht="12.75"/>
    <row r="14773" customFormat="1" ht="12.75"/>
    <row r="14774" customFormat="1" ht="12.75"/>
    <row r="14775" customFormat="1" ht="12.75"/>
    <row r="14776" customFormat="1" ht="12.75"/>
    <row r="14777" customFormat="1" ht="12.75"/>
    <row r="14778" customFormat="1" ht="12.75"/>
    <row r="14779" customFormat="1" ht="12.75"/>
    <row r="14780" customFormat="1" ht="12.75"/>
    <row r="14781" customFormat="1" ht="12.75"/>
    <row r="14782" customFormat="1" ht="12.75"/>
    <row r="14783" customFormat="1" ht="12.75"/>
    <row r="14784" customFormat="1" ht="12.75"/>
    <row r="14785" customFormat="1" ht="12.75"/>
    <row r="14786" customFormat="1" ht="12.75"/>
    <row r="14787" customFormat="1" ht="12.75"/>
    <row r="14788" customFormat="1" ht="12.75"/>
    <row r="14789" customFormat="1" ht="12.75"/>
    <row r="14790" customFormat="1" ht="12.75"/>
    <row r="14791" customFormat="1" ht="12.75"/>
    <row r="14792" customFormat="1" ht="12.75"/>
    <row r="14793" customFormat="1" ht="12.75"/>
    <row r="14794" customFormat="1" ht="12.75"/>
    <row r="14795" customFormat="1" ht="12.75"/>
    <row r="14796" customFormat="1" ht="12.75"/>
    <row r="14797" customFormat="1" ht="12.75"/>
    <row r="14798" customFormat="1" ht="12.75"/>
    <row r="14799" customFormat="1" ht="12.75"/>
    <row r="14800" customFormat="1" ht="12.75"/>
    <row r="14801" customFormat="1" ht="12.75"/>
    <row r="14802" customFormat="1" ht="12.75"/>
    <row r="14803" customFormat="1" ht="12.75"/>
    <row r="14804" customFormat="1" ht="12.75"/>
    <row r="14805" customFormat="1" ht="12.75"/>
    <row r="14806" customFormat="1" ht="12.75"/>
    <row r="14807" customFormat="1" ht="12.75"/>
    <row r="14808" customFormat="1" ht="12.75"/>
    <row r="14809" customFormat="1" ht="12.75"/>
    <row r="14810" customFormat="1" ht="12.75"/>
    <row r="14811" customFormat="1" ht="12.75"/>
    <row r="14812" customFormat="1" ht="12.75"/>
    <row r="14813" customFormat="1" ht="12.75"/>
    <row r="14814" customFormat="1" ht="12.75"/>
    <row r="14815" customFormat="1" ht="12.75"/>
    <row r="14816" customFormat="1" ht="12.75"/>
    <row r="14817" customFormat="1" ht="12.75"/>
    <row r="14818" customFormat="1" ht="12.75"/>
    <row r="14819" customFormat="1" ht="12.75"/>
    <row r="14820" customFormat="1" ht="12.75"/>
    <row r="14821" customFormat="1" ht="12.75"/>
    <row r="14822" customFormat="1" ht="12.75"/>
    <row r="14823" customFormat="1" ht="12.75"/>
    <row r="14824" customFormat="1" ht="12.75"/>
    <row r="14825" customFormat="1" ht="12.75"/>
    <row r="14826" customFormat="1" ht="12.75"/>
    <row r="14827" customFormat="1" ht="12.75"/>
    <row r="14828" customFormat="1" ht="12.75"/>
    <row r="14829" customFormat="1" ht="12.75"/>
    <row r="14830" customFormat="1" ht="12.75"/>
    <row r="14831" customFormat="1" ht="12.75"/>
    <row r="14832" customFormat="1" ht="12.75"/>
    <row r="14833" customFormat="1" ht="12.75"/>
    <row r="14834" customFormat="1" ht="12.75"/>
    <row r="14835" customFormat="1" ht="12.75"/>
    <row r="14836" customFormat="1" ht="12.75"/>
    <row r="14837" customFormat="1" ht="12.75"/>
    <row r="14838" customFormat="1" ht="12.75"/>
    <row r="14839" customFormat="1" ht="12.75"/>
    <row r="14840" customFormat="1" ht="12.75"/>
    <row r="14841" customFormat="1" ht="12.75"/>
    <row r="14842" customFormat="1" ht="12.75"/>
    <row r="14843" customFormat="1" ht="12.75"/>
    <row r="14844" customFormat="1" ht="12.75"/>
    <row r="14845" customFormat="1" ht="12.75"/>
    <row r="14846" customFormat="1" ht="12.75"/>
    <row r="14847" customFormat="1" ht="12.75"/>
    <row r="14848" customFormat="1" ht="12.75"/>
    <row r="14849" customFormat="1" ht="12.75"/>
    <row r="14850" customFormat="1" ht="12.75"/>
    <row r="14851" customFormat="1" ht="12.75"/>
    <row r="14852" customFormat="1" ht="12.75"/>
    <row r="14853" customFormat="1" ht="12.75"/>
    <row r="14854" customFormat="1" ht="12.75"/>
    <row r="14855" customFormat="1" ht="12.75"/>
    <row r="14856" customFormat="1" ht="12.75"/>
    <row r="14857" customFormat="1" ht="12.75"/>
    <row r="14858" customFormat="1" ht="12.75"/>
    <row r="14859" customFormat="1" ht="12.75"/>
    <row r="14860" customFormat="1" ht="12.75"/>
    <row r="14861" customFormat="1" ht="12.75"/>
    <row r="14862" customFormat="1" ht="12.75"/>
    <row r="14863" customFormat="1" ht="12.75"/>
    <row r="14864" customFormat="1" ht="12.75"/>
    <row r="14865" customFormat="1" ht="12.75"/>
    <row r="14866" customFormat="1" ht="12.75"/>
    <row r="14867" customFormat="1" ht="12.75"/>
    <row r="14868" customFormat="1" ht="12.75"/>
    <row r="14869" customFormat="1" ht="12.75"/>
    <row r="14870" customFormat="1" ht="12.75"/>
    <row r="14871" customFormat="1" ht="12.75"/>
    <row r="14872" customFormat="1" ht="12.75"/>
    <row r="14873" customFormat="1" ht="12.75"/>
    <row r="14874" customFormat="1" ht="12.75"/>
    <row r="14875" customFormat="1" ht="12.75"/>
    <row r="14876" customFormat="1" ht="12.75"/>
    <row r="14877" customFormat="1" ht="12.75"/>
    <row r="14878" customFormat="1" ht="12.75"/>
    <row r="14879" customFormat="1" ht="12.75"/>
    <row r="14880" customFormat="1" ht="12.75"/>
    <row r="14881" customFormat="1" ht="12.75"/>
    <row r="14882" customFormat="1" ht="12.75"/>
    <row r="14883" customFormat="1" ht="12.75"/>
    <row r="14884" customFormat="1" ht="12.75"/>
    <row r="14885" customFormat="1" ht="12.75"/>
    <row r="14886" customFormat="1" ht="12.75"/>
    <row r="14887" customFormat="1" ht="12.75"/>
    <row r="14888" customFormat="1" ht="12.75"/>
    <row r="14889" customFormat="1" ht="12.75"/>
    <row r="14890" customFormat="1" ht="12.75"/>
    <row r="14891" customFormat="1" ht="12.75"/>
    <row r="14892" customFormat="1" ht="12.75"/>
    <row r="14893" customFormat="1" ht="12.75"/>
    <row r="14894" customFormat="1" ht="12.75"/>
    <row r="14895" customFormat="1" ht="12.75"/>
    <row r="14896" customFormat="1" ht="12.75"/>
    <row r="14897" customFormat="1" ht="12.75"/>
    <row r="14898" customFormat="1" ht="12.75"/>
    <row r="14899" customFormat="1" ht="12.75"/>
    <row r="14900" customFormat="1" ht="12.75"/>
    <row r="14901" customFormat="1" ht="12.75"/>
    <row r="14902" customFormat="1" ht="12.75"/>
    <row r="14903" customFormat="1" ht="12.75"/>
    <row r="14904" customFormat="1" ht="12.75"/>
    <row r="14905" customFormat="1" ht="12.75"/>
    <row r="14906" customFormat="1" ht="12.75"/>
    <row r="14907" customFormat="1" ht="12.75"/>
    <row r="14908" customFormat="1" ht="12.75"/>
    <row r="14909" customFormat="1" ht="12.75"/>
    <row r="14910" customFormat="1" ht="12.75"/>
    <row r="14911" customFormat="1" ht="12.75"/>
    <row r="14912" customFormat="1" ht="12.75"/>
    <row r="14913" customFormat="1" ht="12.75"/>
    <row r="14914" customFormat="1" ht="12.75"/>
    <row r="14915" customFormat="1" ht="12.75"/>
    <row r="14916" customFormat="1" ht="12.75"/>
    <row r="14917" customFormat="1" ht="12.75"/>
    <row r="14918" customFormat="1" ht="12.75"/>
    <row r="14919" customFormat="1" ht="12.75"/>
    <row r="14920" customFormat="1" ht="12.75"/>
    <row r="14921" customFormat="1" ht="12.75"/>
    <row r="14922" customFormat="1" ht="12.75"/>
    <row r="14923" customFormat="1" ht="12.75"/>
    <row r="14924" customFormat="1" ht="12.75"/>
    <row r="14925" customFormat="1" ht="12.75"/>
    <row r="14926" customFormat="1" ht="12.75"/>
    <row r="14927" customFormat="1" ht="12.75"/>
    <row r="14928" customFormat="1" ht="12.75"/>
    <row r="14929" customFormat="1" ht="12.75"/>
    <row r="14930" customFormat="1" ht="12.75"/>
    <row r="14931" customFormat="1" ht="12.75"/>
    <row r="14932" customFormat="1" ht="12.75"/>
    <row r="14933" customFormat="1" ht="12.75"/>
    <row r="14934" customFormat="1" ht="12.75"/>
    <row r="14935" customFormat="1" ht="12.75"/>
    <row r="14936" customFormat="1" ht="12.75"/>
    <row r="14937" customFormat="1" ht="12.75"/>
    <row r="14938" customFormat="1" ht="12.75"/>
    <row r="14939" customFormat="1" ht="12.75"/>
    <row r="14940" customFormat="1" ht="12.75"/>
    <row r="14941" customFormat="1" ht="12.75"/>
    <row r="14942" customFormat="1" ht="12.75"/>
    <row r="14943" customFormat="1" ht="12.75"/>
    <row r="14944" customFormat="1" ht="12.75"/>
    <row r="14945" customFormat="1" ht="12.75"/>
    <row r="14946" customFormat="1" ht="12.75"/>
    <row r="14947" customFormat="1" ht="12.75"/>
    <row r="14948" customFormat="1" ht="12.75"/>
    <row r="14949" customFormat="1" ht="12.75"/>
    <row r="14950" customFormat="1" ht="12.75"/>
    <row r="14951" customFormat="1" ht="12.75"/>
    <row r="14952" customFormat="1" ht="12.75"/>
    <row r="14953" customFormat="1" ht="12.75"/>
    <row r="14954" customFormat="1" ht="12.75"/>
    <row r="14955" customFormat="1" ht="12.75"/>
    <row r="14956" customFormat="1" ht="12.75"/>
    <row r="14957" customFormat="1" ht="12.75"/>
    <row r="14958" customFormat="1" ht="12.75"/>
    <row r="14959" customFormat="1" ht="12.75"/>
    <row r="14960" customFormat="1" ht="12.75"/>
    <row r="14961" customFormat="1" ht="12.75"/>
    <row r="14962" customFormat="1" ht="12.75"/>
    <row r="14963" customFormat="1" ht="12.75"/>
    <row r="14964" customFormat="1" ht="12.75"/>
    <row r="14965" customFormat="1" ht="12.75"/>
    <row r="14966" customFormat="1" ht="12.75"/>
    <row r="14967" customFormat="1" ht="12.75"/>
    <row r="14968" customFormat="1" ht="12.75"/>
    <row r="14969" customFormat="1" ht="12.75"/>
    <row r="14970" customFormat="1" ht="12.75"/>
    <row r="14971" customFormat="1" ht="12.75"/>
    <row r="14972" customFormat="1" ht="12.75"/>
    <row r="14973" customFormat="1" ht="12.75"/>
    <row r="14974" customFormat="1" ht="12.75"/>
    <row r="14975" customFormat="1" ht="12.75"/>
    <row r="14976" customFormat="1" ht="12.75"/>
    <row r="14977" customFormat="1" ht="12.75"/>
    <row r="14978" customFormat="1" ht="12.75"/>
    <row r="14979" customFormat="1" ht="12.75"/>
    <row r="14980" customFormat="1" ht="12.75"/>
    <row r="14981" customFormat="1" ht="12.75"/>
    <row r="14982" customFormat="1" ht="12.75"/>
    <row r="14983" customFormat="1" ht="12.75"/>
    <row r="14984" customFormat="1" ht="12.75"/>
    <row r="14985" customFormat="1" ht="12.75"/>
    <row r="14986" customFormat="1" ht="12.75"/>
    <row r="14987" customFormat="1" ht="12.75"/>
    <row r="14988" customFormat="1" ht="12.75"/>
    <row r="14989" customFormat="1" ht="12.75"/>
    <row r="14990" customFormat="1" ht="12.75"/>
    <row r="14991" customFormat="1" ht="12.75"/>
    <row r="14992" customFormat="1" ht="12.75"/>
    <row r="14993" customFormat="1" ht="12.75"/>
    <row r="14994" customFormat="1" ht="12.75"/>
    <row r="14995" customFormat="1" ht="12.75"/>
    <row r="14996" customFormat="1" ht="12.75"/>
    <row r="14997" customFormat="1" ht="12.75"/>
    <row r="14998" customFormat="1" ht="12.75"/>
    <row r="14999" customFormat="1" ht="12.75"/>
    <row r="15000" customFormat="1" ht="12.75"/>
    <row r="15001" customFormat="1" ht="12.75"/>
    <row r="15002" customFormat="1" ht="12.75"/>
    <row r="15003" customFormat="1" ht="12.75"/>
    <row r="15004" customFormat="1" ht="12.75"/>
    <row r="15005" customFormat="1" ht="12.75"/>
    <row r="15006" customFormat="1" ht="12.75"/>
    <row r="15007" customFormat="1" ht="12.75"/>
    <row r="15008" customFormat="1" ht="12.75"/>
    <row r="15009" customFormat="1" ht="12.75"/>
    <row r="15010" customFormat="1" ht="12.75"/>
    <row r="15011" customFormat="1" ht="12.75"/>
    <row r="15012" customFormat="1" ht="12.75"/>
    <row r="15013" customFormat="1" ht="12.75"/>
    <row r="15014" customFormat="1" ht="12.75"/>
    <row r="15015" customFormat="1" ht="12.75"/>
    <row r="15016" customFormat="1" ht="12.75"/>
    <row r="15017" customFormat="1" ht="12.75"/>
    <row r="15018" customFormat="1" ht="12.75"/>
    <row r="15019" customFormat="1" ht="12.75"/>
    <row r="15020" customFormat="1" ht="12.75"/>
    <row r="15021" customFormat="1" ht="12.75"/>
    <row r="15022" customFormat="1" ht="12.75"/>
    <row r="15023" customFormat="1" ht="12.75"/>
    <row r="15024" customFormat="1" ht="12.75"/>
    <row r="15025" customFormat="1" ht="12.75"/>
    <row r="15026" customFormat="1" ht="12.75"/>
    <row r="15027" customFormat="1" ht="12.75"/>
    <row r="15028" customFormat="1" ht="12.75"/>
    <row r="15029" customFormat="1" ht="12.75"/>
    <row r="15030" customFormat="1" ht="12.75"/>
    <row r="15031" customFormat="1" ht="12.75"/>
    <row r="15032" customFormat="1" ht="12.75"/>
    <row r="15033" customFormat="1" ht="12.75"/>
    <row r="15034" customFormat="1" ht="12.75"/>
    <row r="15035" customFormat="1" ht="12.75"/>
    <row r="15036" customFormat="1" ht="12.75"/>
    <row r="15037" customFormat="1" ht="12.75"/>
    <row r="15038" customFormat="1" ht="12.75"/>
    <row r="15039" customFormat="1" ht="12.75"/>
    <row r="15040" customFormat="1" ht="12.75"/>
    <row r="15041" customFormat="1" ht="12.75"/>
    <row r="15042" customFormat="1" ht="12.75"/>
    <row r="15043" customFormat="1" ht="12.75"/>
    <row r="15044" customFormat="1" ht="12.75"/>
    <row r="15045" customFormat="1" ht="12.75"/>
    <row r="15046" customFormat="1" ht="12.75"/>
    <row r="15047" customFormat="1" ht="12.75"/>
    <row r="15048" customFormat="1" ht="12.75"/>
    <row r="15049" customFormat="1" ht="12.75"/>
    <row r="15050" customFormat="1" ht="12.75"/>
    <row r="15051" customFormat="1" ht="12.75"/>
    <row r="15052" customFormat="1" ht="12.75"/>
    <row r="15053" customFormat="1" ht="12.75"/>
    <row r="15054" customFormat="1" ht="12.75"/>
    <row r="15055" customFormat="1" ht="12.75"/>
    <row r="15056" customFormat="1" ht="12.75"/>
    <row r="15057" customFormat="1" ht="12.75"/>
    <row r="15058" customFormat="1" ht="12.75"/>
    <row r="15059" customFormat="1" ht="12.75"/>
    <row r="15060" customFormat="1" ht="12.75"/>
    <row r="15061" customFormat="1" ht="12.75"/>
    <row r="15062" customFormat="1" ht="12.75"/>
    <row r="15063" customFormat="1" ht="12.75"/>
    <row r="15064" customFormat="1" ht="12.75"/>
    <row r="15065" customFormat="1" ht="12.75"/>
    <row r="15066" customFormat="1" ht="12.75"/>
    <row r="15067" customFormat="1" ht="12.75"/>
    <row r="15068" customFormat="1" ht="12.75"/>
    <row r="15069" customFormat="1" ht="12.75"/>
    <row r="15070" customFormat="1" ht="12.75"/>
    <row r="15071" customFormat="1" ht="12.75"/>
    <row r="15072" customFormat="1" ht="12.75"/>
    <row r="15073" customFormat="1" ht="12.75"/>
    <row r="15074" customFormat="1" ht="12.75"/>
    <row r="15075" customFormat="1" ht="12.75"/>
    <row r="15076" customFormat="1" ht="12.75"/>
    <row r="15077" customFormat="1" ht="12.75"/>
    <row r="15078" customFormat="1" ht="12.75"/>
    <row r="15079" customFormat="1" ht="12.75"/>
    <row r="15080" customFormat="1" ht="12.75"/>
    <row r="15081" customFormat="1" ht="12.75"/>
    <row r="15082" customFormat="1" ht="12.75"/>
    <row r="15083" customFormat="1" ht="12.75"/>
    <row r="15084" customFormat="1" ht="12.75"/>
    <row r="15085" customFormat="1" ht="12.75"/>
    <row r="15086" customFormat="1" ht="12.75"/>
    <row r="15087" customFormat="1" ht="12.75"/>
    <row r="15088" customFormat="1" ht="12.75"/>
    <row r="15089" customFormat="1" ht="12.75"/>
    <row r="15090" customFormat="1" ht="12.75"/>
    <row r="15091" customFormat="1" ht="12.75"/>
    <row r="15092" customFormat="1" ht="12.75"/>
    <row r="15093" customFormat="1" ht="12.75"/>
    <row r="15094" customFormat="1" ht="12.75"/>
    <row r="15095" customFormat="1" ht="12.75"/>
    <row r="15096" customFormat="1" ht="12.75"/>
    <row r="15097" customFormat="1" ht="12.75"/>
    <row r="15098" customFormat="1" ht="12.75"/>
    <row r="15099" customFormat="1" ht="12.75"/>
    <row r="15100" customFormat="1" ht="12.75"/>
    <row r="15101" customFormat="1" ht="12.75"/>
    <row r="15102" customFormat="1" ht="12.75"/>
    <row r="15103" customFormat="1" ht="12.75"/>
    <row r="15104" customFormat="1" ht="12.75"/>
    <row r="15105" customFormat="1" ht="12.75"/>
    <row r="15106" customFormat="1" ht="12.75"/>
    <row r="15107" customFormat="1" ht="12.75"/>
    <row r="15108" customFormat="1" ht="12.75"/>
    <row r="15109" customFormat="1" ht="12.75"/>
    <row r="15110" customFormat="1" ht="12.75"/>
    <row r="15111" customFormat="1" ht="12.75"/>
    <row r="15112" customFormat="1" ht="12.75"/>
    <row r="15113" customFormat="1" ht="12.75"/>
    <row r="15114" customFormat="1" ht="12.75"/>
    <row r="15115" customFormat="1" ht="12.75"/>
    <row r="15116" customFormat="1" ht="12.75"/>
    <row r="15117" customFormat="1" ht="12.75"/>
    <row r="15118" customFormat="1" ht="12.75"/>
    <row r="15119" customFormat="1" ht="12.75"/>
    <row r="15120" customFormat="1" ht="12.75"/>
    <row r="15121" customFormat="1" ht="12.75"/>
    <row r="15122" customFormat="1" ht="12.75"/>
    <row r="15123" customFormat="1" ht="12.75"/>
    <row r="15124" customFormat="1" ht="12.75"/>
    <row r="15125" customFormat="1" ht="12.75"/>
    <row r="15126" customFormat="1" ht="12.75"/>
    <row r="15127" customFormat="1" ht="12.75"/>
    <row r="15128" customFormat="1" ht="12.75"/>
    <row r="15129" customFormat="1" ht="12.75"/>
    <row r="15130" customFormat="1" ht="12.75"/>
    <row r="15131" customFormat="1" ht="12.75"/>
    <row r="15132" customFormat="1" ht="12.75"/>
    <row r="15133" customFormat="1" ht="12.75"/>
    <row r="15134" customFormat="1" ht="12.75"/>
    <row r="15135" customFormat="1" ht="12.75"/>
    <row r="15136" customFormat="1" ht="12.75"/>
    <row r="15137" customFormat="1" ht="12.75"/>
    <row r="15138" customFormat="1" ht="12.75"/>
    <row r="15139" customFormat="1" ht="12.75"/>
    <row r="15140" customFormat="1" ht="12.75"/>
    <row r="15141" customFormat="1" ht="12.75"/>
    <row r="15142" customFormat="1" ht="12.75"/>
    <row r="15143" customFormat="1" ht="12.75"/>
    <row r="15144" customFormat="1" ht="12.75"/>
    <row r="15145" customFormat="1" ht="12.75"/>
    <row r="15146" customFormat="1" ht="12.75"/>
    <row r="15147" customFormat="1" ht="12.75"/>
    <row r="15148" customFormat="1" ht="12.75"/>
    <row r="15149" customFormat="1" ht="12.75"/>
    <row r="15150" customFormat="1" ht="12.75"/>
    <row r="15151" customFormat="1" ht="12.75"/>
    <row r="15152" customFormat="1" ht="12.75"/>
    <row r="15153" customFormat="1" ht="12.75"/>
    <row r="15154" customFormat="1" ht="12.75"/>
    <row r="15155" customFormat="1" ht="12.75"/>
    <row r="15156" customFormat="1" ht="12.75"/>
    <row r="15157" customFormat="1" ht="12.75"/>
    <row r="15158" customFormat="1" ht="12.75"/>
    <row r="15159" customFormat="1" ht="12.75"/>
    <row r="15160" customFormat="1" ht="12.75"/>
    <row r="15161" customFormat="1" ht="12.75"/>
    <row r="15162" customFormat="1" ht="12.75"/>
    <row r="15163" customFormat="1" ht="12.75"/>
    <row r="15164" customFormat="1" ht="12.75"/>
    <row r="15165" customFormat="1" ht="12.75"/>
    <row r="15166" customFormat="1" ht="12.75"/>
    <row r="15167" customFormat="1" ht="12.75"/>
    <row r="15168" customFormat="1" ht="12.75"/>
    <row r="15169" customFormat="1" ht="12.75"/>
    <row r="15170" customFormat="1" ht="12.75"/>
    <row r="15171" customFormat="1" ht="12.75"/>
    <row r="15172" customFormat="1" ht="12.75"/>
    <row r="15173" customFormat="1" ht="12.75"/>
    <row r="15174" customFormat="1" ht="12.75"/>
    <row r="15175" customFormat="1" ht="12.75"/>
    <row r="15176" customFormat="1" ht="12.75"/>
    <row r="15177" customFormat="1" ht="12.75"/>
    <row r="15178" customFormat="1" ht="12.75"/>
    <row r="15179" customFormat="1" ht="12.75"/>
    <row r="15180" customFormat="1" ht="12.75"/>
    <row r="15181" customFormat="1" ht="12.75"/>
    <row r="15182" customFormat="1" ht="12.75"/>
    <row r="15183" customFormat="1" ht="12.75"/>
    <row r="15184" customFormat="1" ht="12.75"/>
    <row r="15185" customFormat="1" ht="12.75"/>
    <row r="15186" customFormat="1" ht="12.75"/>
    <row r="15187" customFormat="1" ht="12.75"/>
    <row r="15188" customFormat="1" ht="12.75"/>
    <row r="15189" customFormat="1" ht="12.75"/>
    <row r="15190" customFormat="1" ht="12.75"/>
    <row r="15191" customFormat="1" ht="12.75"/>
    <row r="15192" customFormat="1" ht="12.75"/>
    <row r="15193" customFormat="1" ht="12.75"/>
    <row r="15194" customFormat="1" ht="12.75"/>
    <row r="15195" customFormat="1" ht="12.75"/>
    <row r="15196" customFormat="1" ht="12.75"/>
    <row r="15197" customFormat="1" ht="12.75"/>
    <row r="15198" customFormat="1" ht="12.75"/>
    <row r="15199" customFormat="1" ht="12.75"/>
    <row r="15200" customFormat="1" ht="12.75"/>
    <row r="15201" customFormat="1" ht="12.75"/>
    <row r="15202" customFormat="1" ht="12.75"/>
    <row r="15203" customFormat="1" ht="12.75"/>
    <row r="15204" customFormat="1" ht="12.75"/>
    <row r="15205" customFormat="1" ht="12.75"/>
    <row r="15206" customFormat="1" ht="12.75"/>
    <row r="15207" customFormat="1" ht="12.75"/>
    <row r="15208" customFormat="1" ht="12.75"/>
    <row r="15209" customFormat="1" ht="12.75"/>
    <row r="15210" customFormat="1" ht="12.75"/>
    <row r="15211" customFormat="1" ht="12.75"/>
    <row r="15212" customFormat="1" ht="12.75"/>
    <row r="15213" customFormat="1" ht="12.75"/>
    <row r="15214" customFormat="1" ht="12.75"/>
    <row r="15215" customFormat="1" ht="12.75"/>
    <row r="15216" customFormat="1" ht="12.75"/>
    <row r="15217" customFormat="1" ht="12.75"/>
    <row r="15218" customFormat="1" ht="12.75"/>
    <row r="15219" customFormat="1" ht="12.75"/>
    <row r="15220" customFormat="1" ht="12.75"/>
    <row r="15221" customFormat="1" ht="12.75"/>
    <row r="15222" customFormat="1" ht="12.75"/>
    <row r="15223" customFormat="1" ht="12.75"/>
    <row r="15224" customFormat="1" ht="12.75"/>
    <row r="15225" customFormat="1" ht="12.75"/>
    <row r="15226" customFormat="1" ht="12.75"/>
    <row r="15227" customFormat="1" ht="12.75"/>
    <row r="15228" customFormat="1" ht="12.75"/>
    <row r="15229" customFormat="1" ht="12.75"/>
    <row r="15230" customFormat="1" ht="12.75"/>
    <row r="15231" customFormat="1" ht="12.75"/>
    <row r="15232" customFormat="1" ht="12.75"/>
    <row r="15233" customFormat="1" ht="12.75"/>
    <row r="15234" customFormat="1" ht="12.75"/>
    <row r="15235" customFormat="1" ht="12.75"/>
    <row r="15236" customFormat="1" ht="12.75"/>
    <row r="15237" customFormat="1" ht="12.75"/>
    <row r="15238" customFormat="1" ht="12.75"/>
    <row r="15239" customFormat="1" ht="12.75"/>
    <row r="15240" customFormat="1" ht="12.75"/>
    <row r="15241" customFormat="1" ht="12.75"/>
    <row r="15242" customFormat="1" ht="12.75"/>
    <row r="15243" customFormat="1" ht="12.75"/>
    <row r="15244" customFormat="1" ht="12.75"/>
    <row r="15245" customFormat="1" ht="12.75"/>
    <row r="15246" customFormat="1" ht="12.75"/>
    <row r="15247" customFormat="1" ht="12.75"/>
    <row r="15248" customFormat="1" ht="12.75"/>
    <row r="15249" customFormat="1" ht="12.75"/>
    <row r="15250" customFormat="1" ht="12.75"/>
    <row r="15251" customFormat="1" ht="12.75"/>
    <row r="15252" customFormat="1" ht="12.75"/>
    <row r="15253" customFormat="1" ht="12.75"/>
    <row r="15254" customFormat="1" ht="12.75"/>
    <row r="15255" customFormat="1" ht="12.75"/>
    <row r="15256" customFormat="1" ht="12.75"/>
    <row r="15257" customFormat="1" ht="12.75"/>
    <row r="15258" customFormat="1" ht="12.75"/>
    <row r="15259" customFormat="1" ht="12.75"/>
    <row r="15260" customFormat="1" ht="12.75"/>
    <row r="15261" customFormat="1" ht="12.75"/>
    <row r="15262" customFormat="1" ht="12.75"/>
    <row r="15263" customFormat="1" ht="12.75"/>
    <row r="15264" customFormat="1" ht="12.75"/>
    <row r="15265" customFormat="1" ht="12.75"/>
    <row r="15266" customFormat="1" ht="12.75"/>
    <row r="15267" customFormat="1" ht="12.75"/>
    <row r="15268" customFormat="1" ht="12.75"/>
    <row r="15269" customFormat="1" ht="12.75"/>
    <row r="15270" customFormat="1" ht="12.75"/>
    <row r="15271" customFormat="1" ht="12.75"/>
    <row r="15272" customFormat="1" ht="12.75"/>
    <row r="15273" customFormat="1" ht="12.75"/>
    <row r="15274" customFormat="1" ht="12.75"/>
    <row r="15275" customFormat="1" ht="12.75"/>
    <row r="15276" customFormat="1" ht="12.75"/>
    <row r="15277" customFormat="1" ht="12.75"/>
    <row r="15278" customFormat="1" ht="12.75"/>
    <row r="15279" customFormat="1" ht="12.75"/>
    <row r="15280" customFormat="1" ht="12.75"/>
    <row r="15281" customFormat="1" ht="12.75"/>
    <row r="15282" customFormat="1" ht="12.75"/>
    <row r="15283" customFormat="1" ht="12.75"/>
    <row r="15284" customFormat="1" ht="12.75"/>
    <row r="15285" customFormat="1" ht="12.75"/>
    <row r="15286" customFormat="1" ht="12.75"/>
    <row r="15287" customFormat="1" ht="12.75"/>
    <row r="15288" customFormat="1" ht="12.75"/>
    <row r="15289" customFormat="1" ht="12.75"/>
    <row r="15290" customFormat="1" ht="12.75"/>
    <row r="15291" customFormat="1" ht="12.75"/>
    <row r="15292" customFormat="1" ht="12.75"/>
    <row r="15293" customFormat="1" ht="12.75"/>
    <row r="15294" customFormat="1" ht="12.75"/>
    <row r="15295" customFormat="1" ht="12.75"/>
    <row r="15296" customFormat="1" ht="12.75"/>
    <row r="15297" customFormat="1" ht="12.75"/>
    <row r="15298" customFormat="1" ht="12.75"/>
    <row r="15299" customFormat="1" ht="12.75"/>
    <row r="15300" customFormat="1" ht="12.75"/>
    <row r="15301" customFormat="1" ht="12.75"/>
    <row r="15302" customFormat="1" ht="12.75"/>
    <row r="15303" customFormat="1" ht="12.75"/>
    <row r="15304" customFormat="1" ht="12.75"/>
    <row r="15305" customFormat="1" ht="12.75"/>
    <row r="15306" customFormat="1" ht="12.75"/>
    <row r="15307" customFormat="1" ht="12.75"/>
    <row r="15308" customFormat="1" ht="12.75"/>
    <row r="15309" customFormat="1" ht="12.75"/>
    <row r="15310" customFormat="1" ht="12.75"/>
    <row r="15311" customFormat="1" ht="12.75"/>
    <row r="15312" customFormat="1" ht="12.75"/>
    <row r="15313" customFormat="1" ht="12.75"/>
    <row r="15314" customFormat="1" ht="12.75"/>
    <row r="15315" customFormat="1" ht="12.75"/>
    <row r="15316" customFormat="1" ht="12.75"/>
    <row r="15317" customFormat="1" ht="12.75"/>
    <row r="15318" customFormat="1" ht="12.75"/>
    <row r="15319" customFormat="1" ht="12.75"/>
    <row r="15320" customFormat="1" ht="12.75"/>
    <row r="15321" customFormat="1" ht="12.75"/>
    <row r="15322" customFormat="1" ht="12.75"/>
    <row r="15323" customFormat="1" ht="12.75"/>
    <row r="15324" customFormat="1" ht="12.75"/>
    <row r="15325" customFormat="1" ht="12.75"/>
    <row r="15326" customFormat="1" ht="12.75"/>
    <row r="15327" customFormat="1" ht="12.75"/>
    <row r="15328" customFormat="1" ht="12.75"/>
    <row r="15329" customFormat="1" ht="12.75"/>
    <row r="15330" customFormat="1" ht="12.75"/>
    <row r="15331" customFormat="1" ht="12.75"/>
    <row r="15332" customFormat="1" ht="12.75"/>
    <row r="15333" customFormat="1" ht="12.75"/>
    <row r="15334" customFormat="1" ht="12.75"/>
    <row r="15335" customFormat="1" ht="12.75"/>
    <row r="15336" customFormat="1" ht="12.75"/>
    <row r="15337" customFormat="1" ht="12.75"/>
    <row r="15338" customFormat="1" ht="12.75"/>
    <row r="15339" customFormat="1" ht="12.75"/>
    <row r="15340" customFormat="1" ht="12.75"/>
    <row r="15341" customFormat="1" ht="12.75"/>
    <row r="15342" customFormat="1" ht="12.75"/>
    <row r="15343" customFormat="1" ht="12.75"/>
    <row r="15344" customFormat="1" ht="12.75"/>
    <row r="15345" customFormat="1" ht="12.75"/>
    <row r="15346" customFormat="1" ht="12.75"/>
    <row r="15347" customFormat="1" ht="12.75"/>
    <row r="15348" customFormat="1" ht="12.75"/>
    <row r="15349" customFormat="1" ht="12.75"/>
    <row r="15350" customFormat="1" ht="12.75"/>
    <row r="15351" customFormat="1" ht="12.75"/>
    <row r="15352" customFormat="1" ht="12.75"/>
    <row r="15353" customFormat="1" ht="12.75"/>
    <row r="15354" customFormat="1" ht="12.75"/>
    <row r="15355" customFormat="1" ht="12.75"/>
    <row r="15356" customFormat="1" ht="12.75"/>
    <row r="15357" customFormat="1" ht="12.75"/>
    <row r="15358" customFormat="1" ht="12.75"/>
    <row r="15359" customFormat="1" ht="12.75"/>
    <row r="15360" customFormat="1" ht="12.75"/>
    <row r="15361" customFormat="1" ht="12.75"/>
    <row r="15362" customFormat="1" ht="12.75"/>
    <row r="15363" customFormat="1" ht="12.75"/>
    <row r="15364" customFormat="1" ht="12.75"/>
    <row r="15365" customFormat="1" ht="12.75"/>
    <row r="15366" customFormat="1" ht="12.75"/>
    <row r="15367" customFormat="1" ht="12.75"/>
    <row r="15368" customFormat="1" ht="12.75"/>
    <row r="15369" customFormat="1" ht="12.75"/>
    <row r="15370" customFormat="1" ht="12.75"/>
    <row r="15371" customFormat="1" ht="12.75"/>
    <row r="15372" customFormat="1" ht="12.75"/>
    <row r="15373" customFormat="1" ht="12.75"/>
    <row r="15374" customFormat="1" ht="12.75"/>
    <row r="15375" customFormat="1" ht="12.75"/>
    <row r="15376" customFormat="1" ht="12.75"/>
    <row r="15377" customFormat="1" ht="12.75"/>
    <row r="15378" customFormat="1" ht="12.75"/>
    <row r="15379" customFormat="1" ht="12.75"/>
    <row r="15380" customFormat="1" ht="12.75"/>
    <row r="15381" customFormat="1" ht="12.75"/>
    <row r="15382" customFormat="1" ht="12.75"/>
    <row r="15383" customFormat="1" ht="12.75"/>
    <row r="15384" customFormat="1" ht="12.75"/>
    <row r="15385" customFormat="1" ht="12.75"/>
    <row r="15386" customFormat="1" ht="12.75"/>
    <row r="15387" customFormat="1" ht="12.75"/>
    <row r="15388" customFormat="1" ht="12.75"/>
    <row r="15389" customFormat="1" ht="12.75"/>
    <row r="15390" customFormat="1" ht="12.75"/>
    <row r="15391" customFormat="1" ht="12.75"/>
    <row r="15392" customFormat="1" ht="12.75"/>
    <row r="15393" customFormat="1" ht="12.75"/>
    <row r="15394" customFormat="1" ht="12.75"/>
    <row r="15395" customFormat="1" ht="12.75"/>
    <row r="15396" customFormat="1" ht="12.75"/>
    <row r="15397" customFormat="1" ht="12.75"/>
    <row r="15398" customFormat="1" ht="12.75"/>
    <row r="15399" customFormat="1" ht="12.75"/>
    <row r="15400" customFormat="1" ht="12.75"/>
    <row r="15401" customFormat="1" ht="12.75"/>
    <row r="15402" customFormat="1" ht="12.75"/>
    <row r="15403" customFormat="1" ht="12.75"/>
    <row r="15404" customFormat="1" ht="12.75"/>
    <row r="15405" customFormat="1" ht="12.75"/>
    <row r="15406" customFormat="1" ht="12.75"/>
    <row r="15407" customFormat="1" ht="12.75"/>
    <row r="15408" customFormat="1" ht="12.75"/>
    <row r="15409" customFormat="1" ht="12.75"/>
    <row r="15410" customFormat="1" ht="12.75"/>
    <row r="15411" customFormat="1" ht="12.75"/>
    <row r="15412" customFormat="1" ht="12.75"/>
    <row r="15413" customFormat="1" ht="12.75"/>
    <row r="15414" customFormat="1" ht="12.75"/>
    <row r="15415" customFormat="1" ht="12.75"/>
    <row r="15416" customFormat="1" ht="12.75"/>
    <row r="15417" customFormat="1" ht="12.75"/>
    <row r="15418" customFormat="1" ht="12.75"/>
    <row r="15419" customFormat="1" ht="12.75"/>
    <row r="15420" customFormat="1" ht="12.75"/>
    <row r="15421" customFormat="1" ht="12.75"/>
    <row r="15422" customFormat="1" ht="12.75"/>
    <row r="15423" customFormat="1" ht="12.75"/>
    <row r="15424" customFormat="1" ht="12.75"/>
    <row r="15425" customFormat="1" ht="12.75"/>
    <row r="15426" customFormat="1" ht="12.75"/>
    <row r="15427" customFormat="1" ht="12.75"/>
    <row r="15428" customFormat="1" ht="12.75"/>
    <row r="15429" customFormat="1" ht="12.75"/>
    <row r="15430" customFormat="1" ht="12.75"/>
    <row r="15431" customFormat="1" ht="12.75"/>
    <row r="15432" customFormat="1" ht="12.75"/>
    <row r="15433" customFormat="1" ht="12.75"/>
    <row r="15434" customFormat="1" ht="12.75"/>
    <row r="15435" customFormat="1" ht="12.75"/>
    <row r="15436" customFormat="1" ht="12.75"/>
    <row r="15437" customFormat="1" ht="12.75"/>
    <row r="15438" customFormat="1" ht="12.75"/>
    <row r="15439" customFormat="1" ht="12.75"/>
    <row r="15440" customFormat="1" ht="12.75"/>
    <row r="15441" customFormat="1" ht="12.75"/>
    <row r="15442" customFormat="1" ht="12.75"/>
    <row r="15443" customFormat="1" ht="12.75"/>
    <row r="15444" customFormat="1" ht="12.75"/>
    <row r="15445" customFormat="1" ht="12.75"/>
    <row r="15446" customFormat="1" ht="12.75"/>
    <row r="15447" customFormat="1" ht="12.75"/>
    <row r="15448" customFormat="1" ht="12.75"/>
    <row r="15449" customFormat="1" ht="12.75"/>
    <row r="15450" customFormat="1" ht="12.75"/>
    <row r="15451" customFormat="1" ht="12.75"/>
    <row r="15452" customFormat="1" ht="12.75"/>
    <row r="15453" customFormat="1" ht="12.75"/>
    <row r="15454" customFormat="1" ht="12.75"/>
    <row r="15455" customFormat="1" ht="12.75"/>
    <row r="15456" customFormat="1" ht="12.75"/>
    <row r="15457" customFormat="1" ht="12.75"/>
    <row r="15458" customFormat="1" ht="12.75"/>
    <row r="15459" customFormat="1" ht="12.75"/>
    <row r="15460" customFormat="1" ht="12.75"/>
    <row r="15461" customFormat="1" ht="12.75"/>
    <row r="15462" customFormat="1" ht="12.75"/>
    <row r="15463" customFormat="1" ht="12.75"/>
    <row r="15464" customFormat="1" ht="12.75"/>
    <row r="15465" customFormat="1" ht="12.75"/>
    <row r="15466" customFormat="1" ht="12.75"/>
    <row r="15467" customFormat="1" ht="12.75"/>
    <row r="15468" customFormat="1" ht="12.75"/>
    <row r="15469" customFormat="1" ht="12.75"/>
    <row r="15470" customFormat="1" ht="12.75"/>
    <row r="15471" customFormat="1" ht="12.75"/>
    <row r="15472" customFormat="1" ht="12.75"/>
    <row r="15473" customFormat="1" ht="12.75"/>
    <row r="15474" customFormat="1" ht="12.75"/>
    <row r="15475" customFormat="1" ht="12.75"/>
    <row r="15476" customFormat="1" ht="12.75"/>
    <row r="15477" customFormat="1" ht="12.75"/>
    <row r="15478" customFormat="1" ht="12.75"/>
    <row r="15479" customFormat="1" ht="12.75"/>
    <row r="15480" customFormat="1" ht="12.75"/>
    <row r="15481" customFormat="1" ht="12.75"/>
    <row r="15482" customFormat="1" ht="12.75"/>
    <row r="15483" customFormat="1" ht="12.75"/>
    <row r="15484" customFormat="1" ht="12.75"/>
    <row r="15485" customFormat="1" ht="12.75"/>
    <row r="15486" customFormat="1" ht="12.75"/>
    <row r="15487" customFormat="1" ht="12.75"/>
    <row r="15488" customFormat="1" ht="12.75"/>
    <row r="15489" customFormat="1" ht="12.75"/>
    <row r="15490" customFormat="1" ht="12.75"/>
    <row r="15491" customFormat="1" ht="12.75"/>
    <row r="15492" customFormat="1" ht="12.75"/>
    <row r="15493" customFormat="1" ht="12.75"/>
    <row r="15494" customFormat="1" ht="12.75"/>
    <row r="15495" customFormat="1" ht="12.75"/>
    <row r="15496" customFormat="1" ht="12.75"/>
    <row r="15497" customFormat="1" ht="12.75"/>
    <row r="15498" customFormat="1" ht="12.75"/>
    <row r="15499" customFormat="1" ht="12.75"/>
    <row r="15500" customFormat="1" ht="12.75"/>
    <row r="15501" customFormat="1" ht="12.75"/>
    <row r="15502" customFormat="1" ht="12.75"/>
    <row r="15503" customFormat="1" ht="12.75"/>
    <row r="15504" customFormat="1" ht="12.75"/>
    <row r="15505" customFormat="1" ht="12.75"/>
    <row r="15506" customFormat="1" ht="12.75"/>
    <row r="15507" customFormat="1" ht="12.75"/>
    <row r="15508" customFormat="1" ht="12.75"/>
    <row r="15509" customFormat="1" ht="12.75"/>
    <row r="15510" customFormat="1" ht="12.75"/>
    <row r="15511" customFormat="1" ht="12.75"/>
    <row r="15512" customFormat="1" ht="12.75"/>
    <row r="15513" customFormat="1" ht="12.75"/>
    <row r="15514" customFormat="1" ht="12.75"/>
    <row r="15515" customFormat="1" ht="12.75"/>
    <row r="15516" customFormat="1" ht="12.75"/>
    <row r="15517" customFormat="1" ht="12.75"/>
    <row r="15518" customFormat="1" ht="12.75"/>
    <row r="15519" customFormat="1" ht="12.75"/>
    <row r="15520" customFormat="1" ht="12.75"/>
    <row r="15521" customFormat="1" ht="12.75"/>
    <row r="15522" customFormat="1" ht="12.75"/>
    <row r="15523" customFormat="1" ht="12.75"/>
    <row r="15524" customFormat="1" ht="12.75"/>
    <row r="15525" customFormat="1" ht="12.75"/>
    <row r="15526" customFormat="1" ht="12.75"/>
    <row r="15527" customFormat="1" ht="12.75"/>
    <row r="15528" customFormat="1" ht="12.75"/>
    <row r="15529" customFormat="1" ht="12.75"/>
    <row r="15530" customFormat="1" ht="12.75"/>
    <row r="15531" customFormat="1" ht="12.75"/>
    <row r="15532" customFormat="1" ht="12.75"/>
    <row r="15533" customFormat="1" ht="12.75"/>
    <row r="15534" customFormat="1" ht="12.75"/>
    <row r="15535" customFormat="1" ht="12.75"/>
    <row r="15536" customFormat="1" ht="12.75"/>
    <row r="15537" customFormat="1" ht="12.75"/>
    <row r="15538" customFormat="1" ht="12.75"/>
    <row r="15539" customFormat="1" ht="12.75"/>
    <row r="15540" customFormat="1" ht="12.75"/>
    <row r="15541" customFormat="1" ht="12.75"/>
    <row r="15542" customFormat="1" ht="12.75"/>
    <row r="15543" customFormat="1" ht="12.75"/>
    <row r="15544" customFormat="1" ht="12.75"/>
    <row r="15545" customFormat="1" ht="12.75"/>
    <row r="15546" customFormat="1" ht="12.75"/>
    <row r="15547" customFormat="1" ht="12.75"/>
    <row r="15548" customFormat="1" ht="12.75"/>
    <row r="15549" customFormat="1" ht="12.75"/>
    <row r="15550" customFormat="1" ht="12.75"/>
    <row r="15551" customFormat="1" ht="12.75"/>
    <row r="15552" customFormat="1" ht="12.75"/>
    <row r="15553" customFormat="1" ht="12.75"/>
    <row r="15554" customFormat="1" ht="12.75"/>
    <row r="15555" customFormat="1" ht="12.75"/>
    <row r="15556" customFormat="1" ht="12.75"/>
    <row r="15557" customFormat="1" ht="12.75"/>
    <row r="15558" customFormat="1" ht="12.75"/>
    <row r="15559" customFormat="1" ht="12.75"/>
    <row r="15560" customFormat="1" ht="12.75"/>
    <row r="15561" customFormat="1" ht="12.75"/>
    <row r="15562" customFormat="1" ht="12.75"/>
    <row r="15563" customFormat="1" ht="12.75"/>
    <row r="15564" customFormat="1" ht="12.75"/>
    <row r="15565" customFormat="1" ht="12.75"/>
    <row r="15566" customFormat="1" ht="12.75"/>
    <row r="15567" customFormat="1" ht="12.75"/>
    <row r="15568" customFormat="1" ht="12.75"/>
    <row r="15569" customFormat="1" ht="12.75"/>
    <row r="15570" customFormat="1" ht="12.75"/>
    <row r="15571" customFormat="1" ht="12.75"/>
    <row r="15572" customFormat="1" ht="12.75"/>
    <row r="15573" customFormat="1" ht="12.75"/>
    <row r="15574" customFormat="1" ht="12.75"/>
    <row r="15575" customFormat="1" ht="12.75"/>
    <row r="15576" customFormat="1" ht="12.75"/>
    <row r="15577" customFormat="1" ht="12.75"/>
    <row r="15578" customFormat="1" ht="12.75"/>
    <row r="15579" customFormat="1" ht="12.75"/>
    <row r="15580" customFormat="1" ht="12.75"/>
    <row r="15581" customFormat="1" ht="12.75"/>
    <row r="15582" customFormat="1" ht="12.75"/>
    <row r="15583" customFormat="1" ht="12.75"/>
    <row r="15584" customFormat="1" ht="12.75"/>
    <row r="15585" customFormat="1" ht="12.75"/>
    <row r="15586" customFormat="1" ht="12.75"/>
    <row r="15587" customFormat="1" ht="12.75"/>
    <row r="15588" customFormat="1" ht="12.75"/>
    <row r="15589" customFormat="1" ht="12.75"/>
    <row r="15590" customFormat="1" ht="12.75"/>
    <row r="15591" customFormat="1" ht="12.75"/>
    <row r="15592" customFormat="1" ht="12.75"/>
    <row r="15593" customFormat="1" ht="12.75"/>
    <row r="15594" customFormat="1" ht="12.75"/>
    <row r="15595" customFormat="1" ht="12.75"/>
    <row r="15596" customFormat="1" ht="12.75"/>
    <row r="15597" customFormat="1" ht="12.75"/>
    <row r="15598" customFormat="1" ht="12.75"/>
    <row r="15599" customFormat="1" ht="12.75"/>
    <row r="15600" customFormat="1" ht="12.75"/>
    <row r="15601" customFormat="1" ht="12.75"/>
    <row r="15602" customFormat="1" ht="12.75"/>
    <row r="15603" customFormat="1" ht="12.75"/>
    <row r="15604" customFormat="1" ht="12.75"/>
    <row r="15605" customFormat="1" ht="12.75"/>
    <row r="15606" customFormat="1" ht="12.75"/>
    <row r="15607" customFormat="1" ht="12.75"/>
    <row r="15608" customFormat="1" ht="12.75"/>
    <row r="15609" customFormat="1" ht="12.75"/>
    <row r="15610" customFormat="1" ht="12.75"/>
    <row r="15611" customFormat="1" ht="12.75"/>
    <row r="15612" customFormat="1" ht="12.75"/>
    <row r="15613" customFormat="1" ht="12.75"/>
    <row r="15614" customFormat="1" ht="12.75"/>
    <row r="15615" customFormat="1" ht="12.75"/>
    <row r="15616" customFormat="1" ht="12.75"/>
    <row r="15617" customFormat="1" ht="12.75"/>
    <row r="15618" customFormat="1" ht="12.75"/>
    <row r="15619" customFormat="1" ht="12.75"/>
    <row r="15620" customFormat="1" ht="12.75"/>
    <row r="15621" customFormat="1" ht="12.75"/>
    <row r="15622" customFormat="1" ht="12.75"/>
    <row r="15623" customFormat="1" ht="12.75"/>
    <row r="15624" customFormat="1" ht="12.75"/>
    <row r="15625" customFormat="1" ht="12.75"/>
    <row r="15626" customFormat="1" ht="12.75"/>
    <row r="15627" customFormat="1" ht="12.75"/>
    <row r="15628" customFormat="1" ht="12.75"/>
    <row r="15629" customFormat="1" ht="12.75"/>
    <row r="15630" customFormat="1" ht="12.75"/>
    <row r="15631" customFormat="1" ht="12.75"/>
    <row r="15632" customFormat="1" ht="12.75"/>
    <row r="15633" customFormat="1" ht="12.75"/>
    <row r="15634" customFormat="1" ht="12.75"/>
    <row r="15635" customFormat="1" ht="12.75"/>
    <row r="15636" customFormat="1" ht="12.75"/>
    <row r="15637" customFormat="1" ht="12.75"/>
    <row r="15638" customFormat="1" ht="12.75"/>
    <row r="15639" customFormat="1" ht="12.75"/>
    <row r="15640" customFormat="1" ht="12.75"/>
    <row r="15641" customFormat="1" ht="12.75"/>
    <row r="15642" customFormat="1" ht="12.75"/>
    <row r="15643" customFormat="1" ht="12.75"/>
    <row r="15644" customFormat="1" ht="12.75"/>
    <row r="15645" customFormat="1" ht="12.75"/>
    <row r="15646" customFormat="1" ht="12.75"/>
    <row r="15647" customFormat="1" ht="12.75"/>
    <row r="15648" customFormat="1" ht="12.75"/>
    <row r="15649" customFormat="1" ht="12.75"/>
    <row r="15650" customFormat="1" ht="12.75"/>
    <row r="15651" customFormat="1" ht="12.75"/>
    <row r="15652" customFormat="1" ht="12.75"/>
    <row r="15653" customFormat="1" ht="12.75"/>
    <row r="15654" customFormat="1" ht="12.75"/>
    <row r="15655" customFormat="1" ht="12.75"/>
    <row r="15656" customFormat="1" ht="12.75"/>
    <row r="15657" customFormat="1" ht="12.75"/>
    <row r="15658" customFormat="1" ht="12.75"/>
    <row r="15659" customFormat="1" ht="12.75"/>
    <row r="15660" customFormat="1" ht="12.75"/>
    <row r="15661" customFormat="1" ht="12.75"/>
    <row r="15662" customFormat="1" ht="12.75"/>
    <row r="15663" customFormat="1" ht="12.75"/>
    <row r="15664" customFormat="1" ht="12.75"/>
    <row r="15665" customFormat="1" ht="12.75"/>
    <row r="15666" customFormat="1" ht="12.75"/>
    <row r="15667" customFormat="1" ht="12.75"/>
    <row r="15668" customFormat="1" ht="12.75"/>
    <row r="15669" customFormat="1" ht="12.75"/>
    <row r="15670" customFormat="1" ht="12.75"/>
    <row r="15671" customFormat="1" ht="12.75"/>
    <row r="15672" customFormat="1" ht="12.75"/>
    <row r="15673" customFormat="1" ht="12.75"/>
    <row r="15674" customFormat="1" ht="12.75"/>
    <row r="15675" customFormat="1" ht="12.75"/>
    <row r="15676" customFormat="1" ht="12.75"/>
    <row r="15677" customFormat="1" ht="12.75"/>
    <row r="15678" customFormat="1" ht="12.75"/>
    <row r="15679" customFormat="1" ht="12.75"/>
    <row r="15680" customFormat="1" ht="12.75"/>
    <row r="15681" customFormat="1" ht="12.75"/>
    <row r="15682" customFormat="1" ht="12.75"/>
    <row r="15683" customFormat="1" ht="12.75"/>
    <row r="15684" customFormat="1" ht="12.75"/>
    <row r="15685" customFormat="1" ht="12.75"/>
    <row r="15686" customFormat="1" ht="12.75"/>
    <row r="15687" customFormat="1" ht="12.75"/>
    <row r="15688" customFormat="1" ht="12.75"/>
    <row r="15689" customFormat="1" ht="12.75"/>
    <row r="15690" customFormat="1" ht="12.75"/>
    <row r="15691" customFormat="1" ht="12.75"/>
    <row r="15692" customFormat="1" ht="12.75"/>
    <row r="15693" customFormat="1" ht="12.75"/>
    <row r="15694" customFormat="1" ht="12.75"/>
    <row r="15695" customFormat="1" ht="12.75"/>
    <row r="15696" customFormat="1" ht="12.75"/>
    <row r="15697" customFormat="1" ht="12.75"/>
    <row r="15698" customFormat="1" ht="12.75"/>
    <row r="15699" customFormat="1" ht="12.75"/>
    <row r="15700" customFormat="1" ht="12.75"/>
    <row r="15701" customFormat="1" ht="12.75"/>
    <row r="15702" customFormat="1" ht="12.75"/>
    <row r="15703" customFormat="1" ht="12.75"/>
    <row r="15704" customFormat="1" ht="12.75"/>
    <row r="15705" customFormat="1" ht="12.75"/>
    <row r="15706" customFormat="1" ht="12.75"/>
    <row r="15707" customFormat="1" ht="12.75"/>
    <row r="15708" customFormat="1" ht="12.75"/>
    <row r="15709" customFormat="1" ht="12.75"/>
    <row r="15710" customFormat="1" ht="12.75"/>
    <row r="15711" customFormat="1" ht="12.75"/>
    <row r="15712" customFormat="1" ht="12.75"/>
    <row r="15713" customFormat="1" ht="12.75"/>
    <row r="15714" customFormat="1" ht="12.75"/>
    <row r="15715" customFormat="1" ht="12.75"/>
    <row r="15716" customFormat="1" ht="12.75"/>
    <row r="15717" customFormat="1" ht="12.75"/>
    <row r="15718" customFormat="1" ht="12.75"/>
    <row r="15719" customFormat="1" ht="12.75"/>
    <row r="15720" customFormat="1" ht="12.75"/>
    <row r="15721" customFormat="1" ht="12.75"/>
    <row r="15722" customFormat="1" ht="12.75"/>
    <row r="15723" customFormat="1" ht="12.75"/>
    <row r="15724" customFormat="1" ht="12.75"/>
    <row r="15725" customFormat="1" ht="12.75"/>
    <row r="15726" customFormat="1" ht="12.75"/>
    <row r="15727" customFormat="1" ht="12.75"/>
    <row r="15728" customFormat="1" ht="12.75"/>
    <row r="15729" customFormat="1" ht="12.75"/>
    <row r="15730" customFormat="1" ht="12.75"/>
    <row r="15731" customFormat="1" ht="12.75"/>
    <row r="15732" customFormat="1" ht="12.75"/>
    <row r="15733" customFormat="1" ht="12.75"/>
    <row r="15734" customFormat="1" ht="12.75"/>
    <row r="15735" customFormat="1" ht="12.75"/>
    <row r="15736" customFormat="1" ht="12.75"/>
    <row r="15737" customFormat="1" ht="12.75"/>
    <row r="15738" customFormat="1" ht="12.75"/>
    <row r="15739" customFormat="1" ht="12.75"/>
    <row r="15740" customFormat="1" ht="12.75"/>
    <row r="15741" customFormat="1" ht="12.75"/>
    <row r="15742" customFormat="1" ht="12.75"/>
    <row r="15743" customFormat="1" ht="12.75"/>
    <row r="15744" customFormat="1" ht="12.75"/>
    <row r="15745" customFormat="1" ht="12.75"/>
    <row r="15746" customFormat="1" ht="12.75"/>
    <row r="15747" customFormat="1" ht="12.75"/>
    <row r="15748" customFormat="1" ht="12.75"/>
    <row r="15749" customFormat="1" ht="12.75"/>
    <row r="15750" customFormat="1" ht="12.75"/>
    <row r="15751" customFormat="1" ht="12.75"/>
    <row r="15752" customFormat="1" ht="12.75"/>
    <row r="15753" customFormat="1" ht="12.75"/>
    <row r="15754" customFormat="1" ht="12.75"/>
    <row r="15755" customFormat="1" ht="12.75"/>
    <row r="15756" customFormat="1" ht="12.75"/>
    <row r="15757" customFormat="1" ht="12.75"/>
    <row r="15758" customFormat="1" ht="12.75"/>
    <row r="15759" customFormat="1" ht="12.75"/>
    <row r="15760" customFormat="1" ht="12.75"/>
    <row r="15761" customFormat="1" ht="12.75"/>
    <row r="15762" customFormat="1" ht="12.75"/>
    <row r="15763" customFormat="1" ht="12.75"/>
    <row r="15764" customFormat="1" ht="12.75"/>
    <row r="15765" customFormat="1" ht="12.75"/>
    <row r="15766" customFormat="1" ht="12.75"/>
    <row r="15767" customFormat="1" ht="12.75"/>
    <row r="15768" customFormat="1" ht="12.75"/>
    <row r="15769" customFormat="1" ht="12.75"/>
    <row r="15770" customFormat="1" ht="12.75"/>
    <row r="15771" customFormat="1" ht="12.75"/>
    <row r="15772" customFormat="1" ht="12.75"/>
    <row r="15773" customFormat="1" ht="12.75"/>
    <row r="15774" customFormat="1" ht="12.75"/>
    <row r="15775" customFormat="1" ht="12.75"/>
    <row r="15776" customFormat="1" ht="12.75"/>
    <row r="15777" customFormat="1" ht="12.75"/>
    <row r="15778" customFormat="1" ht="12.75"/>
    <row r="15779" customFormat="1" ht="12.75"/>
    <row r="15780" customFormat="1" ht="12.75"/>
    <row r="15781" customFormat="1" ht="12.75"/>
    <row r="15782" customFormat="1" ht="12.75"/>
    <row r="15783" customFormat="1" ht="12.75"/>
    <row r="15784" customFormat="1" ht="12.75"/>
    <row r="15785" customFormat="1" ht="12.75"/>
    <row r="15786" customFormat="1" ht="12.75"/>
    <row r="15787" customFormat="1" ht="12.75"/>
    <row r="15788" customFormat="1" ht="12.75"/>
    <row r="15789" customFormat="1" ht="12.75"/>
    <row r="15790" customFormat="1" ht="12.75"/>
    <row r="15791" customFormat="1" ht="12.75"/>
    <row r="15792" customFormat="1" ht="12.75"/>
    <row r="15793" customFormat="1" ht="12.75"/>
    <row r="15794" customFormat="1" ht="12.75"/>
    <row r="15795" customFormat="1" ht="12.75"/>
    <row r="15796" customFormat="1" ht="12.75"/>
    <row r="15797" customFormat="1" ht="12.75"/>
    <row r="15798" customFormat="1" ht="12.75"/>
    <row r="15799" customFormat="1" ht="12.75"/>
    <row r="15800" customFormat="1" ht="12.75"/>
    <row r="15801" customFormat="1" ht="12.75"/>
    <row r="15802" customFormat="1" ht="12.75"/>
    <row r="15803" customFormat="1" ht="12.75"/>
    <row r="15804" customFormat="1" ht="12.75"/>
    <row r="15805" customFormat="1" ht="12.75"/>
    <row r="15806" customFormat="1" ht="12.75"/>
    <row r="15807" customFormat="1" ht="12.75"/>
    <row r="15808" customFormat="1" ht="12.75"/>
    <row r="15809" customFormat="1" ht="12.75"/>
    <row r="15810" customFormat="1" ht="12.75"/>
    <row r="15811" customFormat="1" ht="12.75"/>
    <row r="15812" customFormat="1" ht="12.75"/>
    <row r="15813" customFormat="1" ht="12.75"/>
    <row r="15814" customFormat="1" ht="12.75"/>
    <row r="15815" customFormat="1" ht="12.75"/>
    <row r="15816" customFormat="1" ht="12.75"/>
    <row r="15817" customFormat="1" ht="12.75"/>
    <row r="15818" customFormat="1" ht="12.75"/>
    <row r="15819" customFormat="1" ht="12.75"/>
    <row r="15820" customFormat="1" ht="12.75"/>
    <row r="15821" customFormat="1" ht="12.75"/>
    <row r="15822" customFormat="1" ht="12.75"/>
    <row r="15823" customFormat="1" ht="12.75"/>
    <row r="15824" customFormat="1" ht="12.75"/>
    <row r="15825" customFormat="1" ht="12.75"/>
    <row r="15826" customFormat="1" ht="12.75"/>
    <row r="15827" customFormat="1" ht="12.75"/>
    <row r="15828" customFormat="1" ht="12.75"/>
    <row r="15829" customFormat="1" ht="12.75"/>
    <row r="15830" customFormat="1" ht="12.75"/>
    <row r="15831" customFormat="1" ht="12.75"/>
    <row r="15832" customFormat="1" ht="12.75"/>
    <row r="15833" customFormat="1" ht="12.75"/>
    <row r="15834" customFormat="1" ht="12.75"/>
    <row r="15835" customFormat="1" ht="12.75"/>
    <row r="15836" customFormat="1" ht="12.75"/>
    <row r="15837" customFormat="1" ht="12.75"/>
    <row r="15838" customFormat="1" ht="12.75"/>
    <row r="15839" customFormat="1" ht="12.75"/>
    <row r="15840" customFormat="1" ht="12.75"/>
    <row r="15841" customFormat="1" ht="12.75"/>
    <row r="15842" customFormat="1" ht="12.75"/>
    <row r="15843" customFormat="1" ht="12.75"/>
    <row r="15844" customFormat="1" ht="12.75"/>
    <row r="15845" customFormat="1" ht="12.75"/>
    <row r="15846" customFormat="1" ht="12.75"/>
    <row r="15847" customFormat="1" ht="12.75"/>
    <row r="15848" customFormat="1" ht="12.75"/>
    <row r="15849" customFormat="1" ht="12.75"/>
    <row r="15850" customFormat="1" ht="12.75"/>
    <row r="15851" customFormat="1" ht="12.75"/>
    <row r="15852" customFormat="1" ht="12.75"/>
    <row r="15853" customFormat="1" ht="12.75"/>
    <row r="15854" customFormat="1" ht="12.75"/>
    <row r="15855" customFormat="1" ht="12.75"/>
    <row r="15856" customFormat="1" ht="12.75"/>
    <row r="15857" customFormat="1" ht="12.75"/>
    <row r="15858" customFormat="1" ht="12.75"/>
    <row r="15859" customFormat="1" ht="12.75"/>
    <row r="15860" customFormat="1" ht="12.75"/>
    <row r="15861" customFormat="1" ht="12.75"/>
    <row r="15862" customFormat="1" ht="12.75"/>
    <row r="15863" customFormat="1" ht="12.75"/>
    <row r="15864" customFormat="1" ht="12.75"/>
    <row r="15865" customFormat="1" ht="12.75"/>
    <row r="15866" customFormat="1" ht="12.75"/>
    <row r="15867" customFormat="1" ht="12.75"/>
    <row r="15868" customFormat="1" ht="12.75"/>
    <row r="15869" customFormat="1" ht="12.75"/>
    <row r="15870" customFormat="1" ht="12.75"/>
    <row r="15871" customFormat="1" ht="12.75"/>
    <row r="15872" customFormat="1" ht="12.75"/>
    <row r="15873" customFormat="1" ht="12.75"/>
    <row r="15874" customFormat="1" ht="12.75"/>
    <row r="15875" customFormat="1" ht="12.75"/>
    <row r="15876" customFormat="1" ht="12.75"/>
    <row r="15877" customFormat="1" ht="12.75"/>
    <row r="15878" customFormat="1" ht="12.75"/>
    <row r="15879" customFormat="1" ht="12.75"/>
    <row r="15880" customFormat="1" ht="12.75"/>
    <row r="15881" customFormat="1" ht="12.75"/>
    <row r="15882" customFormat="1" ht="12.75"/>
    <row r="15883" customFormat="1" ht="12.75"/>
    <row r="15884" customFormat="1" ht="12.75"/>
    <row r="15885" customFormat="1" ht="12.75"/>
    <row r="15886" customFormat="1" ht="12.75"/>
    <row r="15887" customFormat="1" ht="12.75"/>
    <row r="15888" customFormat="1" ht="12.75"/>
    <row r="15889" customFormat="1" ht="12.75"/>
    <row r="15890" customFormat="1" ht="12.75"/>
    <row r="15891" customFormat="1" ht="12.75"/>
    <row r="15892" customFormat="1" ht="12.75"/>
    <row r="15893" customFormat="1" ht="12.75"/>
    <row r="15894" customFormat="1" ht="12.75"/>
    <row r="15895" customFormat="1" ht="12.75"/>
    <row r="15896" customFormat="1" ht="12.75"/>
    <row r="15897" customFormat="1" ht="12.75"/>
    <row r="15898" customFormat="1" ht="12.75"/>
    <row r="15899" customFormat="1" ht="12.75"/>
    <row r="15900" customFormat="1" ht="12.75"/>
    <row r="15901" customFormat="1" ht="12.75"/>
    <row r="15902" customFormat="1" ht="12.75"/>
    <row r="15903" customFormat="1" ht="12.75"/>
    <row r="15904" customFormat="1" ht="12.75"/>
    <row r="15905" customFormat="1" ht="12.75"/>
    <row r="15906" customFormat="1" ht="12.75"/>
    <row r="15907" customFormat="1" ht="12.75"/>
    <row r="15908" customFormat="1" ht="12.75"/>
    <row r="15909" customFormat="1" ht="12.75"/>
    <row r="15910" customFormat="1" ht="12.75"/>
    <row r="15911" customFormat="1" ht="12.75"/>
    <row r="15912" customFormat="1" ht="12.75"/>
    <row r="15913" customFormat="1" ht="12.75"/>
    <row r="15914" customFormat="1" ht="12.75"/>
    <row r="15915" customFormat="1" ht="12.75"/>
    <row r="15916" customFormat="1" ht="12.75"/>
    <row r="15917" customFormat="1" ht="12.75"/>
    <row r="15918" customFormat="1" ht="12.75"/>
    <row r="15919" customFormat="1" ht="12.75"/>
    <row r="15920" customFormat="1" ht="12.75"/>
    <row r="15921" customFormat="1" ht="12.75"/>
    <row r="15922" customFormat="1" ht="12.75"/>
    <row r="15923" customFormat="1" ht="12.75"/>
    <row r="15924" customFormat="1" ht="12.75"/>
    <row r="15925" customFormat="1" ht="12.75"/>
    <row r="15926" customFormat="1" ht="12.75"/>
    <row r="15927" customFormat="1" ht="12.75"/>
    <row r="15928" customFormat="1" ht="12.75"/>
    <row r="15929" customFormat="1" ht="12.75"/>
    <row r="15930" customFormat="1" ht="12.75"/>
    <row r="15931" customFormat="1" ht="12.75"/>
    <row r="15932" customFormat="1" ht="12.75"/>
    <row r="15933" customFormat="1" ht="12.75"/>
    <row r="15934" customFormat="1" ht="12.75"/>
    <row r="15935" customFormat="1" ht="12.75"/>
    <row r="15936" customFormat="1" ht="12.75"/>
    <row r="15937" customFormat="1" ht="12.75"/>
    <row r="15938" customFormat="1" ht="12.75"/>
    <row r="15939" customFormat="1" ht="12.75"/>
    <row r="15940" customFormat="1" ht="12.75"/>
    <row r="15941" customFormat="1" ht="12.75"/>
    <row r="15942" customFormat="1" ht="12.75"/>
    <row r="15943" customFormat="1" ht="12.75"/>
    <row r="15944" customFormat="1" ht="12.75"/>
    <row r="15945" customFormat="1" ht="12.75"/>
    <row r="15946" customFormat="1" ht="12.75"/>
    <row r="15947" customFormat="1" ht="12.75"/>
    <row r="15948" customFormat="1" ht="12.75"/>
    <row r="15949" customFormat="1" ht="12.75"/>
    <row r="15950" customFormat="1" ht="12.75"/>
    <row r="15951" customFormat="1" ht="12.75"/>
    <row r="15952" customFormat="1" ht="12.75"/>
    <row r="15953" customFormat="1" ht="12.75"/>
    <row r="15954" customFormat="1" ht="12.75"/>
    <row r="15955" customFormat="1" ht="12.75"/>
    <row r="15956" customFormat="1" ht="12.75"/>
    <row r="15957" customFormat="1" ht="12.75"/>
    <row r="15958" customFormat="1" ht="12.75"/>
    <row r="15959" customFormat="1" ht="12.75"/>
  </sheetData>
  <mergeCells count="8">
    <mergeCell ref="A1:G1"/>
    <mergeCell ref="A2:G2"/>
    <mergeCell ref="A3:G3"/>
    <mergeCell ref="A4:G4"/>
    <mergeCell ref="A5:D5"/>
    <mergeCell ref="A6:G6"/>
    <mergeCell ref="A7:G7"/>
    <mergeCell ref="A8:G8"/>
  </mergeCells>
  <phoneticPr fontId="2" type="noConversion"/>
  <pageMargins left="0.74803149606299213" right="0.27559055118110237" top="0.51181102362204722" bottom="0.43307086614173229" header="0.51181102362204722" footer="0.23622047244094491"/>
  <pageSetup paperSize="9" scale="52" fitToHeight="25" orientation="portrait" copies="3" r:id="rId1"/>
  <headerFooter alignWithMargins="0">
    <oddFooter>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M29" sqref="M29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ПРИЛ.2</vt:lpstr>
      <vt:lpstr>не брать</vt:lpstr>
      <vt:lpstr>ПРИЛ.3</vt:lpstr>
      <vt:lpstr>Лист1</vt:lpstr>
      <vt:lpstr>ПРИЛ.2!Заголовки_для_печати</vt:lpstr>
      <vt:lpstr>ПРИЛ.3!Заголовки_для_печати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800</dc:creator>
  <cp:lastModifiedBy>user</cp:lastModifiedBy>
  <cp:lastPrinted>2026-05-13T12:15:44Z</cp:lastPrinted>
  <dcterms:created xsi:type="dcterms:W3CDTF">2006-12-28T07:16:35Z</dcterms:created>
  <dcterms:modified xsi:type="dcterms:W3CDTF">2026-05-13T12:18:22Z</dcterms:modified>
</cp:coreProperties>
</file>